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wrk\daily\20221125\"/>
    </mc:Choice>
  </mc:AlternateContent>
  <xr:revisionPtr revIDLastSave="0" documentId="13_ncr:1_{DB53C157-000E-4501-96F5-C8EDF626C15D}" xr6:coauthVersionLast="47" xr6:coauthVersionMax="47" xr10:uidLastSave="{00000000-0000-0000-0000-000000000000}"/>
  <bookViews>
    <workbookView xWindow="975" yWindow="-120" windowWidth="19635" windowHeight="11760" activeTab="1" xr2:uid="{00000000-000D-0000-FFFF-FFFF00000000}"/>
  </bookViews>
  <sheets>
    <sheet name="請求書" sheetId="13" r:id="rId1"/>
    <sheet name="請求書 (式あり)" sheetId="14" r:id="rId2"/>
  </sheets>
  <definedNames>
    <definedName name="_xlnm.Print_Area" localSheetId="1">'請求書 (式あり)'!$A$1:$V$31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15" i="14" l="1"/>
  <c r="O20" i="14" l="1"/>
  <c r="X20" i="14" l="1"/>
  <c r="Y20" i="14" s="1"/>
  <c r="Z20" i="14" s="1"/>
  <c r="X15" i="14"/>
  <c r="A43" i="14"/>
  <c r="A42" i="14"/>
  <c r="A41" i="14"/>
  <c r="A40" i="14"/>
  <c r="A39" i="14"/>
  <c r="O27" i="13"/>
  <c r="S31" i="13" s="1"/>
  <c r="AA20" i="14" l="1"/>
  <c r="I27" i="14" s="1"/>
  <c r="O27" i="14" s="1"/>
  <c r="AC20" i="14" l="1"/>
  <c r="S20" i="14" s="1"/>
  <c r="AD20" i="14"/>
  <c r="U20" i="14" l="1"/>
  <c r="U25" i="14" s="1"/>
  <c r="S25" i="14"/>
  <c r="A31" i="14" l="1"/>
  <c r="C31" i="14" s="1"/>
  <c r="F31" i="14" s="1"/>
  <c r="F43" i="14" l="1"/>
  <c r="M46" i="14" l="1"/>
  <c r="M52" i="14"/>
  <c r="M51" i="14"/>
  <c r="M50" i="14"/>
  <c r="M49" i="14"/>
  <c r="M47" i="14"/>
  <c r="M48" i="14"/>
  <c r="P31" i="14"/>
  <c r="M31" i="14"/>
  <c r="K34" i="14"/>
  <c r="J31" i="14" l="1"/>
  <c r="S3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S15" authorId="0" shapeId="0" xr:uid="{00000000-0006-0000-0100-000001000000}">
      <text>
        <r>
          <rPr>
            <b/>
            <sz val="14"/>
            <color indexed="81"/>
            <rFont val="MS P ゴシック"/>
            <family val="3"/>
            <charset val="128"/>
          </rPr>
          <t>プルダウンから職名を選択してください</t>
        </r>
      </text>
    </comment>
  </commentList>
</comments>
</file>

<file path=xl/sharedStrings.xml><?xml version="1.0" encoding="utf-8"?>
<sst xmlns="http://schemas.openxmlformats.org/spreadsheetml/2006/main" count="166" uniqueCount="95">
  <si>
    <t>団体・職員番号</t>
    <rPh sb="0" eb="2">
      <t>ダンタイ</t>
    </rPh>
    <rPh sb="3" eb="5">
      <t>ショクイン</t>
    </rPh>
    <rPh sb="5" eb="7">
      <t>バンゴウ</t>
    </rPh>
    <phoneticPr fontId="2"/>
  </si>
  <si>
    <t>氏　　名</t>
    <rPh sb="0" eb="1">
      <t>シ</t>
    </rPh>
    <rPh sb="3" eb="4">
      <t>メイ</t>
    </rPh>
    <phoneticPr fontId="2"/>
  </si>
  <si>
    <t>退職年月日</t>
    <rPh sb="0" eb="2">
      <t>タイショク</t>
    </rPh>
    <rPh sb="2" eb="3">
      <t>ネン</t>
    </rPh>
    <rPh sb="3" eb="4">
      <t>ツキ</t>
    </rPh>
    <rPh sb="4" eb="5">
      <t>ヒ</t>
    </rPh>
    <phoneticPr fontId="2"/>
  </si>
  <si>
    <t>年　　齢</t>
    <rPh sb="0" eb="1">
      <t>トシ</t>
    </rPh>
    <rPh sb="3" eb="4">
      <t>ヨワイ</t>
    </rPh>
    <phoneticPr fontId="2"/>
  </si>
  <si>
    <t>退職事由</t>
    <rPh sb="0" eb="2">
      <t>タイショク</t>
    </rPh>
    <rPh sb="2" eb="4">
      <t>ジユウ</t>
    </rPh>
    <phoneticPr fontId="2"/>
  </si>
  <si>
    <t>歳</t>
    <rPh sb="0" eb="1">
      <t>サイ</t>
    </rPh>
    <phoneticPr fontId="2"/>
  </si>
  <si>
    <t>住　　　所</t>
    <rPh sb="0" eb="1">
      <t>ジュウ</t>
    </rPh>
    <rPh sb="4" eb="5">
      <t>ショ</t>
    </rPh>
    <phoneticPr fontId="2"/>
  </si>
  <si>
    <t>住　　所</t>
    <rPh sb="0" eb="1">
      <t>ジュウ</t>
    </rPh>
    <rPh sb="3" eb="4">
      <t>ショ</t>
    </rPh>
    <phoneticPr fontId="2"/>
  </si>
  <si>
    <t>休　職　等　の　期　間</t>
    <rPh sb="0" eb="1">
      <t>キュウ</t>
    </rPh>
    <rPh sb="2" eb="3">
      <t>ショク</t>
    </rPh>
    <rPh sb="4" eb="5">
      <t>トウ</t>
    </rPh>
    <rPh sb="8" eb="9">
      <t>キ</t>
    </rPh>
    <rPh sb="10" eb="11">
      <t>アイダ</t>
    </rPh>
    <phoneticPr fontId="2"/>
  </si>
  <si>
    <t>（事由）</t>
    <rPh sb="1" eb="3">
      <t>ジユウ</t>
    </rPh>
    <phoneticPr fontId="2"/>
  </si>
  <si>
    <t>年　　　月</t>
    <rPh sb="0" eb="1">
      <t>ネン</t>
    </rPh>
    <rPh sb="4" eb="5">
      <t>ツキ</t>
    </rPh>
    <phoneticPr fontId="2"/>
  </si>
  <si>
    <t>月</t>
    <rPh sb="0" eb="1">
      <t>ツキ</t>
    </rPh>
    <phoneticPr fontId="2"/>
  </si>
  <si>
    <t>　　　　　　　　　　　　　　　　　　　　　　　　　　計</t>
    <rPh sb="26" eb="27">
      <t>ケイ</t>
    </rPh>
    <phoneticPr fontId="2"/>
  </si>
  <si>
    <t>円</t>
    <rPh sb="0" eb="1">
      <t>エン</t>
    </rPh>
    <phoneticPr fontId="2"/>
  </si>
  <si>
    <t>勤続年数</t>
    <rPh sb="0" eb="2">
      <t>キンゾク</t>
    </rPh>
    <rPh sb="2" eb="4">
      <t>ネンスウ</t>
    </rPh>
    <phoneticPr fontId="2"/>
  </si>
  <si>
    <t>年</t>
    <rPh sb="0" eb="1">
      <t>ネン</t>
    </rPh>
    <phoneticPr fontId="2"/>
  </si>
  <si>
    <t>退職所得控除</t>
    <rPh sb="0" eb="2">
      <t>タイショク</t>
    </rPh>
    <rPh sb="2" eb="4">
      <t>ショトク</t>
    </rPh>
    <rPh sb="4" eb="6">
      <t>コウジョ</t>
    </rPh>
    <phoneticPr fontId="2"/>
  </si>
  <si>
    <t>万円</t>
    <rPh sb="0" eb="2">
      <t>マンエン</t>
    </rPh>
    <phoneticPr fontId="2"/>
  </si>
  <si>
    <t>市町村民税</t>
    <rPh sb="0" eb="3">
      <t>シチョウソン</t>
    </rPh>
    <rPh sb="3" eb="4">
      <t>ミン</t>
    </rPh>
    <rPh sb="4" eb="5">
      <t>ゼイ</t>
    </rPh>
    <phoneticPr fontId="2"/>
  </si>
  <si>
    <t>フリガナ</t>
    <phoneticPr fontId="2"/>
  </si>
  <si>
    <t>フリガナ</t>
    <phoneticPr fontId="2"/>
  </si>
  <si>
    <t>組合市町村長</t>
    <rPh sb="0" eb="2">
      <t>クミアイ</t>
    </rPh>
    <rPh sb="2" eb="4">
      <t>シチョウ</t>
    </rPh>
    <rPh sb="4" eb="6">
      <t>ソンチョウ</t>
    </rPh>
    <phoneticPr fontId="2"/>
  </si>
  <si>
    <t>印</t>
    <rPh sb="0" eb="1">
      <t>イン</t>
    </rPh>
    <phoneticPr fontId="2"/>
  </si>
  <si>
    <t>退　職　手　当　請　求　書</t>
    <rPh sb="0" eb="1">
      <t>タイ</t>
    </rPh>
    <rPh sb="2" eb="3">
      <t>ショク</t>
    </rPh>
    <rPh sb="4" eb="5">
      <t>テ</t>
    </rPh>
    <rPh sb="6" eb="7">
      <t>トウ</t>
    </rPh>
    <rPh sb="8" eb="9">
      <t>ショウ</t>
    </rPh>
    <rPh sb="10" eb="11">
      <t>モトム</t>
    </rPh>
    <rPh sb="12" eb="13">
      <t>ショ</t>
    </rPh>
    <phoneticPr fontId="2"/>
  </si>
  <si>
    <r>
      <t xml:space="preserve">  </t>
    </r>
    <r>
      <rPr>
        <b/>
        <sz val="12"/>
        <rFont val="ＭＳ 明朝"/>
        <family val="1"/>
        <charset val="128"/>
      </rPr>
      <t xml:space="preserve">差 引 支 給 額 </t>
    </r>
    <r>
      <rPr>
        <sz val="12"/>
        <rFont val="ＭＳ 明朝"/>
        <family val="1"/>
        <charset val="128"/>
      </rPr>
      <t>　 　</t>
    </r>
    <rPh sb="2" eb="3">
      <t>サ</t>
    </rPh>
    <rPh sb="4" eb="5">
      <t>イン</t>
    </rPh>
    <rPh sb="6" eb="7">
      <t>ササ</t>
    </rPh>
    <rPh sb="8" eb="9">
      <t>キュウ</t>
    </rPh>
    <rPh sb="10" eb="11">
      <t>ガク</t>
    </rPh>
    <phoneticPr fontId="2"/>
  </si>
  <si>
    <t>年　　　　月　　　　日</t>
    <rPh sb="0" eb="1">
      <t>ネン</t>
    </rPh>
    <rPh sb="5" eb="6">
      <t>ツキ</t>
    </rPh>
    <rPh sb="10" eb="11">
      <t>ヒ</t>
    </rPh>
    <phoneticPr fontId="2"/>
  </si>
  <si>
    <t>　神奈川県市町村職員退職手当組合長　様</t>
    <rPh sb="1" eb="5">
      <t>カナガワケン</t>
    </rPh>
    <rPh sb="5" eb="8">
      <t>シチョウソン</t>
    </rPh>
    <rPh sb="8" eb="10">
      <t>ショクイン</t>
    </rPh>
    <rPh sb="10" eb="12">
      <t>タイショク</t>
    </rPh>
    <rPh sb="12" eb="14">
      <t>テアテ</t>
    </rPh>
    <rPh sb="14" eb="17">
      <t>クミアイチョウ</t>
    </rPh>
    <rPh sb="18" eb="19">
      <t>サマ</t>
    </rPh>
    <phoneticPr fontId="2"/>
  </si>
  <si>
    <t>死亡退職等の　場合の受給者</t>
    <rPh sb="0" eb="2">
      <t>シボウ</t>
    </rPh>
    <rPh sb="2" eb="4">
      <t>タイショク</t>
    </rPh>
    <rPh sb="4" eb="5">
      <t>トウ</t>
    </rPh>
    <rPh sb="7" eb="9">
      <t>バアイ</t>
    </rPh>
    <rPh sb="10" eb="11">
      <t>ウケ</t>
    </rPh>
    <rPh sb="11" eb="12">
      <t>キュウ</t>
    </rPh>
    <rPh sb="12" eb="13">
      <t>シャ</t>
    </rPh>
    <phoneticPr fontId="2"/>
  </si>
  <si>
    <t>退　職　手　当　の　算　定　の　基　礎　と　な　る　勤　続　期　間</t>
    <rPh sb="0" eb="1">
      <t>タイ</t>
    </rPh>
    <rPh sb="2" eb="3">
      <t>ショク</t>
    </rPh>
    <rPh sb="4" eb="5">
      <t>テ</t>
    </rPh>
    <rPh sb="6" eb="7">
      <t>トウ</t>
    </rPh>
    <rPh sb="10" eb="11">
      <t>ザン</t>
    </rPh>
    <rPh sb="12" eb="13">
      <t>サダム</t>
    </rPh>
    <rPh sb="16" eb="17">
      <t>モト</t>
    </rPh>
    <rPh sb="18" eb="19">
      <t>イシズエ</t>
    </rPh>
    <rPh sb="26" eb="27">
      <t>ツトム</t>
    </rPh>
    <rPh sb="28" eb="29">
      <t>ゾク</t>
    </rPh>
    <rPh sb="30" eb="31">
      <t>キ</t>
    </rPh>
    <rPh sb="32" eb="33">
      <t>アイダ</t>
    </rPh>
    <phoneticPr fontId="2"/>
  </si>
  <si>
    <t>県 民 税</t>
    <rPh sb="0" eb="1">
      <t>ケン</t>
    </rPh>
    <rPh sb="2" eb="3">
      <t>ミン</t>
    </rPh>
    <rPh sb="4" eb="5">
      <t>ゼイ</t>
    </rPh>
    <phoneticPr fontId="2"/>
  </si>
  <si>
    <t>　年 　月　 日</t>
    <rPh sb="1" eb="2">
      <t>ネン</t>
    </rPh>
    <rPh sb="4" eb="5">
      <t>ツキ</t>
    </rPh>
    <rPh sb="7" eb="8">
      <t>ヒ</t>
    </rPh>
    <phoneticPr fontId="2"/>
  </si>
  <si>
    <t>年　　月　　日　～　　　年　　月　　日</t>
    <rPh sb="0" eb="1">
      <t>ネン</t>
    </rPh>
    <rPh sb="3" eb="4">
      <t>ツキ</t>
    </rPh>
    <rPh sb="6" eb="7">
      <t>ヒ</t>
    </rPh>
    <rPh sb="12" eb="13">
      <t>ネン</t>
    </rPh>
    <rPh sb="15" eb="16">
      <t>ツキ</t>
    </rPh>
    <rPh sb="18" eb="19">
      <t>ヒ</t>
    </rPh>
    <phoneticPr fontId="2"/>
  </si>
  <si>
    <t>計</t>
    <rPh sb="0" eb="1">
      <t>ケイ</t>
    </rPh>
    <phoneticPr fontId="2"/>
  </si>
  <si>
    <t>　 年　　月　　日　～　　　年　　月　　日</t>
    <rPh sb="2" eb="3">
      <t>ネン</t>
    </rPh>
    <rPh sb="5" eb="6">
      <t>ツキ</t>
    </rPh>
    <rPh sb="8" eb="9">
      <t>ヒ</t>
    </rPh>
    <rPh sb="14" eb="15">
      <t>ネン</t>
    </rPh>
    <rPh sb="17" eb="18">
      <t>ツキ</t>
    </rPh>
    <rPh sb="20" eb="21">
      <t>ヒ</t>
    </rPh>
    <phoneticPr fontId="2"/>
  </si>
  <si>
    <t>　　除　算　期　間</t>
    <rPh sb="2" eb="3">
      <t>ジョ</t>
    </rPh>
    <rPh sb="4" eb="5">
      <t>ザン</t>
    </rPh>
    <rPh sb="6" eb="7">
      <t>キ</t>
    </rPh>
    <rPh sb="8" eb="9">
      <t>アイダ</t>
    </rPh>
    <phoneticPr fontId="2"/>
  </si>
  <si>
    <t>（ 　）</t>
    <phoneticPr fontId="2"/>
  </si>
  <si>
    <t>（　 ）</t>
    <phoneticPr fontId="2"/>
  </si>
  <si>
    <t>（ 　）</t>
    <phoneticPr fontId="2"/>
  </si>
  <si>
    <t>退職時給料月額　①</t>
    <rPh sb="0" eb="2">
      <t>タイショク</t>
    </rPh>
    <rPh sb="2" eb="3">
      <t>ジ</t>
    </rPh>
    <rPh sb="3" eb="5">
      <t>キュウリョウ</t>
    </rPh>
    <rPh sb="5" eb="7">
      <t>ゲツガク</t>
    </rPh>
    <phoneticPr fontId="2"/>
  </si>
  <si>
    <t>退職手当の支給率　②</t>
    <rPh sb="0" eb="2">
      <t>タイショク</t>
    </rPh>
    <rPh sb="2" eb="4">
      <t>テアテ</t>
    </rPh>
    <rPh sb="5" eb="7">
      <t>シキュウ</t>
    </rPh>
    <rPh sb="7" eb="8">
      <t>リツ</t>
    </rPh>
    <phoneticPr fontId="2"/>
  </si>
  <si>
    <t>退職手当支給額　③＝①×②</t>
    <rPh sb="0" eb="2">
      <t>タイショク</t>
    </rPh>
    <rPh sb="2" eb="4">
      <t>テアテ</t>
    </rPh>
    <rPh sb="4" eb="7">
      <t>シキュウガク</t>
    </rPh>
    <phoneticPr fontId="2"/>
  </si>
  <si>
    <t>（職　名）</t>
    <rPh sb="1" eb="2">
      <t>ショク</t>
    </rPh>
    <rPh sb="3" eb="4">
      <t>メイ</t>
    </rPh>
    <phoneticPr fontId="2"/>
  </si>
  <si>
    <t>　在　　職　　期　　間</t>
    <rPh sb="1" eb="2">
      <t>ザイ</t>
    </rPh>
    <rPh sb="4" eb="5">
      <t>ショク</t>
    </rPh>
    <rPh sb="7" eb="8">
      <t>キ</t>
    </rPh>
    <rPh sb="10" eb="11">
      <t>アイダ</t>
    </rPh>
    <phoneticPr fontId="2"/>
  </si>
  <si>
    <t>控除額 ④</t>
    <rPh sb="0" eb="1">
      <t>ヒカエ</t>
    </rPh>
    <rPh sb="1" eb="2">
      <t>ジョ</t>
    </rPh>
    <rPh sb="2" eb="3">
      <t>ガク</t>
    </rPh>
    <phoneticPr fontId="2"/>
  </si>
  <si>
    <t>所 得 税 ⑤</t>
    <rPh sb="0" eb="1">
      <t>トコロ</t>
    </rPh>
    <rPh sb="2" eb="3">
      <t>トク</t>
    </rPh>
    <rPh sb="4" eb="5">
      <t>ゼイ</t>
    </rPh>
    <phoneticPr fontId="2"/>
  </si>
  <si>
    <t>住　民　税　⑥</t>
    <rPh sb="0" eb="1">
      <t>ジュウ</t>
    </rPh>
    <rPh sb="2" eb="3">
      <t>ミン</t>
    </rPh>
    <rPh sb="4" eb="5">
      <t>ゼイ</t>
    </rPh>
    <phoneticPr fontId="2"/>
  </si>
  <si>
    <t>③－(⑤＋⑥)</t>
    <phoneticPr fontId="2"/>
  </si>
  <si>
    <t>課 税 対 象 額</t>
    <rPh sb="0" eb="1">
      <t>カ</t>
    </rPh>
    <rPh sb="2" eb="3">
      <t>ゼイ</t>
    </rPh>
    <rPh sb="4" eb="5">
      <t>ツイ</t>
    </rPh>
    <rPh sb="6" eb="7">
      <t>ゾウ</t>
    </rPh>
    <rPh sb="8" eb="9">
      <t>ガク</t>
    </rPh>
    <phoneticPr fontId="2"/>
  </si>
  <si>
    <t>　特別職が退職したので、次のとおり退職手当を支給されるよう関係書類を添えて申請します。</t>
    <rPh sb="1" eb="2">
      <t>トク</t>
    </rPh>
    <rPh sb="2" eb="3">
      <t>ベツ</t>
    </rPh>
    <rPh sb="3" eb="4">
      <t>ショク</t>
    </rPh>
    <rPh sb="5" eb="7">
      <t>タイショク</t>
    </rPh>
    <rPh sb="12" eb="13">
      <t>ツギ</t>
    </rPh>
    <rPh sb="17" eb="19">
      <t>タイショク</t>
    </rPh>
    <rPh sb="19" eb="21">
      <t>テアテ</t>
    </rPh>
    <rPh sb="22" eb="24">
      <t>シキュウ</t>
    </rPh>
    <rPh sb="29" eb="31">
      <t>カンケイ</t>
    </rPh>
    <rPh sb="31" eb="33">
      <t>ショルイ</t>
    </rPh>
    <rPh sb="34" eb="35">
      <t>ソ</t>
    </rPh>
    <rPh sb="37" eb="39">
      <t>シンセイ</t>
    </rPh>
    <phoneticPr fontId="2"/>
  </si>
  <si>
    <t>特 別 職　　との続柄</t>
    <rPh sb="0" eb="1">
      <t>トク</t>
    </rPh>
    <rPh sb="2" eb="3">
      <t>ベツ</t>
    </rPh>
    <rPh sb="4" eb="5">
      <t>ショク</t>
    </rPh>
    <rPh sb="9" eb="10">
      <t>ゾク</t>
    </rPh>
    <rPh sb="10" eb="11">
      <t>エ</t>
    </rPh>
    <phoneticPr fontId="2"/>
  </si>
  <si>
    <t>③－④</t>
    <phoneticPr fontId="2"/>
  </si>
  <si>
    <t>様式第１号の２(特別職用）(第３条関係)</t>
    <rPh sb="0" eb="2">
      <t>ヨウシキ</t>
    </rPh>
    <rPh sb="2" eb="3">
      <t>ダイ</t>
    </rPh>
    <rPh sb="4" eb="5">
      <t>ゴウ</t>
    </rPh>
    <rPh sb="8" eb="9">
      <t>トク</t>
    </rPh>
    <rPh sb="9" eb="10">
      <t>ベツ</t>
    </rPh>
    <rPh sb="10" eb="11">
      <t>ショク</t>
    </rPh>
    <rPh sb="11" eb="12">
      <t>ヨウ</t>
    </rPh>
    <rPh sb="14" eb="15">
      <t>ダイ</t>
    </rPh>
    <rPh sb="16" eb="17">
      <t>ジョウ</t>
    </rPh>
    <rPh sb="17" eb="19">
      <t>カンケイ</t>
    </rPh>
    <phoneticPr fontId="2"/>
  </si>
  <si>
    <t>datedif(m)</t>
    <phoneticPr fontId="2"/>
  </si>
  <si>
    <t>～</t>
    <phoneticPr fontId="2"/>
  </si>
  <si>
    <t>A</t>
    <phoneticPr fontId="2"/>
  </si>
  <si>
    <t>B</t>
    <phoneticPr fontId="2"/>
  </si>
  <si>
    <t>Edate(From,A)-1</t>
    <phoneticPr fontId="2"/>
  </si>
  <si>
    <t>C</t>
    <phoneticPr fontId="2"/>
  </si>
  <si>
    <t>If(To=B,1,0)</t>
    <phoneticPr fontId="2"/>
  </si>
  <si>
    <t>D</t>
    <phoneticPr fontId="2"/>
  </si>
  <si>
    <t>A+C</t>
    <phoneticPr fontId="2"/>
  </si>
  <si>
    <t>⇒</t>
    <phoneticPr fontId="2"/>
  </si>
  <si>
    <t>D/12</t>
    <phoneticPr fontId="2"/>
  </si>
  <si>
    <t>mod(d,12)</t>
    <phoneticPr fontId="2"/>
  </si>
  <si>
    <t>↑年</t>
    <rPh sb="1" eb="2">
      <t>ネン</t>
    </rPh>
    <phoneticPr fontId="2"/>
  </si>
  <si>
    <t>↑月</t>
    <rPh sb="1" eb="2">
      <t>ツキ</t>
    </rPh>
    <phoneticPr fontId="2"/>
  </si>
  <si>
    <t>町長</t>
    <rPh sb="0" eb="2">
      <t>チョウチョウ</t>
    </rPh>
    <phoneticPr fontId="2"/>
  </si>
  <si>
    <t>市長</t>
    <rPh sb="0" eb="2">
      <t>シチョウ</t>
    </rPh>
    <phoneticPr fontId="2"/>
  </si>
  <si>
    <t>村長</t>
    <rPh sb="0" eb="2">
      <t>ソンチョウ</t>
    </rPh>
    <phoneticPr fontId="2"/>
  </si>
  <si>
    <t>組合長</t>
    <rPh sb="0" eb="3">
      <t>クミアイチョウ</t>
    </rPh>
    <phoneticPr fontId="2"/>
  </si>
  <si>
    <t>管理者</t>
    <rPh sb="0" eb="3">
      <t>カンリシャ</t>
    </rPh>
    <phoneticPr fontId="2"/>
  </si>
  <si>
    <t>年数</t>
    <rPh sb="0" eb="2">
      <t>ネンスウ</t>
    </rPh>
    <phoneticPr fontId="2"/>
  </si>
  <si>
    <t>控除額</t>
    <rPh sb="0" eb="2">
      <t>コウジョ</t>
    </rPh>
    <rPh sb="2" eb="3">
      <t>ガク</t>
    </rPh>
    <phoneticPr fontId="2"/>
  </si>
  <si>
    <t>公営企業管理者</t>
    <rPh sb="0" eb="2">
      <t>コウエイ</t>
    </rPh>
    <rPh sb="2" eb="4">
      <t>キギョウ</t>
    </rPh>
    <rPh sb="4" eb="7">
      <t>カンリシャ</t>
    </rPh>
    <phoneticPr fontId="2"/>
  </si>
  <si>
    <t>教育長</t>
    <rPh sb="0" eb="3">
      <t>キョウイクチョウ</t>
    </rPh>
    <phoneticPr fontId="2"/>
  </si>
  <si>
    <t>支給率(月)</t>
    <rPh sb="0" eb="2">
      <t>シキュウ</t>
    </rPh>
    <rPh sb="2" eb="3">
      <t>リツ</t>
    </rPh>
    <rPh sb="4" eb="5">
      <t>ツキ</t>
    </rPh>
    <phoneticPr fontId="2"/>
  </si>
  <si>
    <t>課税対象所得</t>
    <rPh sb="0" eb="2">
      <t>カゼイ</t>
    </rPh>
    <rPh sb="2" eb="4">
      <t>タイショウ</t>
    </rPh>
    <rPh sb="4" eb="6">
      <t>ショトク</t>
    </rPh>
    <phoneticPr fontId="2"/>
  </si>
  <si>
    <t>額</t>
    <rPh sb="0" eb="1">
      <t>ガク</t>
    </rPh>
    <phoneticPr fontId="2"/>
  </si>
  <si>
    <t>率</t>
    <rPh sb="0" eb="1">
      <t>リツ</t>
    </rPh>
    <phoneticPr fontId="2"/>
  </si>
  <si>
    <t>メッセージ一覧</t>
    <rPh sb="5" eb="7">
      <t>イチラン</t>
    </rPh>
    <phoneticPr fontId="2"/>
  </si>
  <si>
    <t>要[職名],[勤続期間]</t>
    <rPh sb="0" eb="1">
      <t>ヨウ</t>
    </rPh>
    <rPh sb="2" eb="4">
      <t>ショクメイ</t>
    </rPh>
    <rPh sb="7" eb="9">
      <t>キンゾク</t>
    </rPh>
    <rPh sb="9" eb="11">
      <t>キカン</t>
    </rPh>
    <phoneticPr fontId="2"/>
  </si>
  <si>
    <t>要①,②</t>
    <rPh sb="0" eb="1">
      <t>ヨウ</t>
    </rPh>
    <phoneticPr fontId="2"/>
  </si>
  <si>
    <t>要③,④</t>
    <rPh sb="0" eb="1">
      <t>ヨウ</t>
    </rPh>
    <phoneticPr fontId="2"/>
  </si>
  <si>
    <t>年齢計算用ユーティリティ</t>
    <rPh sb="0" eb="2">
      <t>ネンレイ</t>
    </rPh>
    <rPh sb="2" eb="5">
      <t>ケイサンヨウ</t>
    </rPh>
    <phoneticPr fontId="2"/>
  </si>
  <si>
    <t>生年月日</t>
    <rPh sb="0" eb="4">
      <t>セイネンガッピ</t>
    </rPh>
    <phoneticPr fontId="2"/>
  </si>
  <si>
    <t>年齢</t>
    <rPh sb="0" eb="2">
      <t>ネンレイ</t>
    </rPh>
    <phoneticPr fontId="2"/>
  </si>
  <si>
    <r>
      <t>控除額</t>
    </r>
    <r>
      <rPr>
        <sz val="12"/>
        <rFont val="ＭＳ ゴシック"/>
        <family val="3"/>
        <charset val="128"/>
      </rPr>
      <t xml:space="preserve"> ④</t>
    </r>
    <rPh sb="0" eb="1">
      <t>ヒカエ</t>
    </rPh>
    <rPh sb="1" eb="2">
      <t>ジョ</t>
    </rPh>
    <rPh sb="2" eb="3">
      <t>ガク</t>
    </rPh>
    <phoneticPr fontId="2"/>
  </si>
  <si>
    <r>
      <t>退職時給料月額</t>
    </r>
    <r>
      <rPr>
        <sz val="12"/>
        <rFont val="ＭＳ ゴシック"/>
        <family val="3"/>
        <charset val="128"/>
      </rPr>
      <t>　①</t>
    </r>
    <rPh sb="0" eb="2">
      <t>タイショク</t>
    </rPh>
    <rPh sb="2" eb="3">
      <t>ジ</t>
    </rPh>
    <rPh sb="3" eb="5">
      <t>キュウリョウ</t>
    </rPh>
    <rPh sb="5" eb="7">
      <t>ゲツガク</t>
    </rPh>
    <phoneticPr fontId="2"/>
  </si>
  <si>
    <r>
      <t>退職手当の支給率</t>
    </r>
    <r>
      <rPr>
        <sz val="12"/>
        <rFont val="ＭＳ ゴシック"/>
        <family val="3"/>
        <charset val="128"/>
      </rPr>
      <t>　②</t>
    </r>
    <rPh sb="0" eb="2">
      <t>タイショク</t>
    </rPh>
    <rPh sb="2" eb="4">
      <t>テアテ</t>
    </rPh>
    <rPh sb="5" eb="7">
      <t>シキュウ</t>
    </rPh>
    <rPh sb="7" eb="8">
      <t>リツ</t>
    </rPh>
    <phoneticPr fontId="2"/>
  </si>
  <si>
    <r>
      <t>退職手当支給額</t>
    </r>
    <r>
      <rPr>
        <sz val="12"/>
        <rFont val="ＭＳ ゴシック"/>
        <family val="3"/>
        <charset val="128"/>
      </rPr>
      <t>　③＝①×②</t>
    </r>
    <rPh sb="0" eb="2">
      <t>タイショク</t>
    </rPh>
    <rPh sb="2" eb="4">
      <t>テアテ</t>
    </rPh>
    <rPh sb="4" eb="7">
      <t>シキュウガク</t>
    </rPh>
    <phoneticPr fontId="2"/>
  </si>
  <si>
    <r>
      <t>所 得 税</t>
    </r>
    <r>
      <rPr>
        <sz val="12"/>
        <rFont val="ＭＳ ゴシック"/>
        <family val="3"/>
        <charset val="128"/>
      </rPr>
      <t xml:space="preserve"> ⑤</t>
    </r>
    <rPh sb="0" eb="1">
      <t>トコロ</t>
    </rPh>
    <rPh sb="2" eb="3">
      <t>トク</t>
    </rPh>
    <rPh sb="4" eb="5">
      <t>ゼイ</t>
    </rPh>
    <phoneticPr fontId="2"/>
  </si>
  <si>
    <r>
      <t>住　民　税</t>
    </r>
    <r>
      <rPr>
        <sz val="12"/>
        <rFont val="ＭＳ ゴシック"/>
        <family val="3"/>
        <charset val="128"/>
      </rPr>
      <t>　⑥</t>
    </r>
    <rPh sb="0" eb="1">
      <t>ジュウ</t>
    </rPh>
    <rPh sb="2" eb="3">
      <t>ミン</t>
    </rPh>
    <rPh sb="4" eb="5">
      <t>ゼイ</t>
    </rPh>
    <phoneticPr fontId="2"/>
  </si>
  <si>
    <t>令和　年　月　日</t>
    <rPh sb="0" eb="2">
      <t>レイワ</t>
    </rPh>
    <rPh sb="3" eb="4">
      <t>ネン</t>
    </rPh>
    <rPh sb="5" eb="6">
      <t>ツキ</t>
    </rPh>
    <rPh sb="7" eb="8">
      <t>ヒ</t>
    </rPh>
    <phoneticPr fontId="2"/>
  </si>
  <si>
    <t>（＝退職年月日）</t>
    <phoneticPr fontId="2"/>
  </si>
  <si>
    <t>〇〇〇〇市町村長　〇〇　〇〇　</t>
    <rPh sb="4" eb="6">
      <t>シチョウ</t>
    </rPh>
    <rPh sb="6" eb="8">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</si>
</sst>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ggge&quot;年&quot;m&quot;月&quot;d&quot;日&quot;;@" x16r2:formatCode16="[$-ja-JP-x-gannen]ggge&quot;年&quot;m&quot;月&quot;d&quot;日&quot;;@"/>
    <numFmt numFmtId="178" formatCode="0.000_ "/>
    <numFmt numFmtId="179" formatCode="0&quot;歳&quot;"/>
  </numFmts>
  <fonts count="2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20"/>
      <name val="HG正楷書体-PRO"/>
      <family val="4"/>
      <charset val="128"/>
    </font>
    <font>
      <sz val="16"/>
      <name val="HG正楷書体-PRO"/>
      <family val="4"/>
      <charset val="128"/>
    </font>
    <font>
      <b/>
      <sz val="12"/>
      <name val="ＭＳ 明朝"/>
      <family val="1"/>
      <charset val="128"/>
    </font>
    <font>
      <sz val="18"/>
      <name val="HG正楷書体-PRO"/>
      <family val="4"/>
      <charset val="128"/>
    </font>
    <font>
      <sz val="18"/>
      <name val="ＭＳ 明朝"/>
      <family val="1"/>
      <charset val="128"/>
    </font>
    <font>
      <sz val="20"/>
      <name val="ＭＳ 明朝"/>
      <family val="1"/>
      <charset val="128"/>
    </font>
    <font>
      <sz val="11"/>
      <color theme="0"/>
      <name val="ＭＳ 明朝"/>
      <family val="1"/>
      <charset val="128"/>
    </font>
    <font>
      <sz val="11"/>
      <color theme="1"/>
      <name val="ＭＳ Ｐゴシック"/>
      <family val="2"/>
      <charset val="128"/>
    </font>
    <font>
      <sz val="20"/>
      <name val="ＭＳ ゴシック"/>
      <family val="3"/>
      <charset val="128"/>
    </font>
    <font>
      <sz val="11"/>
      <color theme="1"/>
      <name val="ＭＳ ゴシック"/>
      <family val="3"/>
      <charset val="128"/>
    </font>
    <font>
      <sz val="11"/>
      <name val="ＭＳ ゴシック"/>
      <family val="3"/>
      <charset val="128"/>
    </font>
    <font>
      <sz val="14"/>
      <name val="ＭＳ ゴシック"/>
      <family val="3"/>
      <charset val="128"/>
    </font>
    <font>
      <sz val="18"/>
      <name val="ＭＳ ゴシック"/>
      <family val="3"/>
      <charset val="128"/>
    </font>
    <font>
      <sz val="18"/>
      <color theme="0"/>
      <name val="ＭＳ ゴシック"/>
      <family val="3"/>
      <charset val="128"/>
    </font>
    <font>
      <sz val="22"/>
      <color theme="0"/>
      <name val="ＭＳ ゴシック"/>
      <family val="3"/>
      <charset val="128"/>
    </font>
    <font>
      <b/>
      <sz val="22"/>
      <color theme="0"/>
      <name val="ＭＳ ゴシック"/>
      <family val="3"/>
      <charset val="128"/>
    </font>
    <font>
      <b/>
      <sz val="18"/>
      <color theme="3" tint="-0.249977111117893"/>
      <name val="ＭＳ ゴシック"/>
      <family val="3"/>
      <charset val="128"/>
    </font>
    <font>
      <b/>
      <sz val="14"/>
      <color indexed="81"/>
      <name val="MS P ゴシック"/>
      <family val="3"/>
      <charset val="128"/>
    </font>
    <font>
      <sz val="11"/>
      <color rgb="FFFF0000"/>
      <name val="ＭＳ Ｐゴシック"/>
      <family val="3"/>
      <charset val="128"/>
    </font>
    <font>
      <sz val="14"/>
      <name val="ＭＳ 明朝"/>
      <family val="1"/>
      <charset val="128"/>
    </font>
    <font>
      <b/>
      <sz val="18"/>
      <name val="ＭＳ ゴシック"/>
      <family val="3"/>
      <charset val="128"/>
    </font>
    <font>
      <sz val="22"/>
      <color rgb="FFFF0000"/>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69">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double">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ck">
        <color theme="0"/>
      </left>
      <right style="thick">
        <color theme="0"/>
      </right>
      <top style="thick">
        <color theme="0"/>
      </top>
      <bottom style="thick">
        <color theme="0"/>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medium">
        <color theme="0"/>
      </bottom>
      <diagonal/>
    </border>
    <border>
      <left style="thin">
        <color indexed="64"/>
      </left>
      <right style="thin">
        <color indexed="64"/>
      </right>
      <top style="thin">
        <color theme="0" tint="-0.499984740745262"/>
      </top>
      <bottom style="thin">
        <color indexed="64"/>
      </bottom>
      <diagonal/>
    </border>
    <border>
      <left style="medium">
        <color theme="0"/>
      </left>
      <right/>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cellStyleXfs>
  <cellXfs count="23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right" vertical="center"/>
    </xf>
    <xf numFmtId="0" fontId="3" fillId="0" borderId="6" xfId="0" applyFont="1" applyBorder="1">
      <alignment vertical="center"/>
    </xf>
    <xf numFmtId="0" fontId="4" fillId="0" borderId="0" xfId="0" applyFo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4" fillId="0" borderId="0" xfId="0" applyFont="1" applyAlignment="1">
      <alignment horizontal="left" vertical="center"/>
    </xf>
    <xf numFmtId="0" fontId="0" fillId="0" borderId="0" xfId="0"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3" fillId="0" borderId="0" xfId="0" applyFont="1" applyAlignment="1">
      <alignment horizontal="left" vertical="center"/>
    </xf>
    <xf numFmtId="0" fontId="3" fillId="0" borderId="4" xfId="0" applyFont="1" applyBorder="1">
      <alignment vertical="center"/>
    </xf>
    <xf numFmtId="5" fontId="3" fillId="0" borderId="4" xfId="0" applyNumberFormat="1" applyFont="1" applyBorder="1" applyAlignment="1">
      <alignment vertical="center" shrinkToFit="1"/>
    </xf>
    <xf numFmtId="176" fontId="3" fillId="0" borderId="4" xfId="0" applyNumberFormat="1" applyFont="1" applyBorder="1">
      <alignment vertical="center"/>
    </xf>
    <xf numFmtId="5" fontId="3" fillId="0" borderId="4" xfId="0" applyNumberFormat="1" applyFont="1" applyBorder="1" applyAlignment="1">
      <alignment horizontal="center" vertical="center" shrinkToFit="1"/>
    </xf>
    <xf numFmtId="0" fontId="3" fillId="0" borderId="13" xfId="0" applyFont="1" applyBorder="1">
      <alignment vertical="center"/>
    </xf>
    <xf numFmtId="0" fontId="3" fillId="0" borderId="57" xfId="0" applyFont="1" applyBorder="1">
      <alignment vertical="center"/>
    </xf>
    <xf numFmtId="0" fontId="11" fillId="2" borderId="0" xfId="0" applyFont="1" applyFill="1" applyAlignment="1">
      <alignment horizontal="center" vertical="center"/>
    </xf>
    <xf numFmtId="0" fontId="14" fillId="3" borderId="4" xfId="0" applyFont="1" applyFill="1" applyBorder="1" applyAlignment="1">
      <alignment horizontal="center" vertical="center"/>
    </xf>
    <xf numFmtId="0" fontId="14" fillId="0" borderId="4" xfId="0" applyFont="1" applyBorder="1" applyAlignment="1"/>
    <xf numFmtId="178" fontId="14" fillId="0" borderId="4" xfId="0" applyNumberFormat="1" applyFont="1" applyBorder="1" applyAlignment="1">
      <alignment shrinkToFit="1"/>
    </xf>
    <xf numFmtId="0" fontId="15" fillId="0" borderId="0" xfId="0" applyFont="1">
      <alignment vertical="center"/>
    </xf>
    <xf numFmtId="0" fontId="14" fillId="0" borderId="4" xfId="0" applyFont="1" applyBorder="1" applyAlignment="1">
      <alignment shrinkToFit="1"/>
    </xf>
    <xf numFmtId="0" fontId="0" fillId="0" borderId="4" xfId="0" applyBorder="1" applyAlignment="1">
      <alignment vertical="center" shrinkToFit="1"/>
    </xf>
    <xf numFmtId="0" fontId="3" fillId="0" borderId="4" xfId="0" applyFont="1" applyBorder="1" applyAlignment="1">
      <alignment vertical="center" shrinkToFit="1"/>
    </xf>
    <xf numFmtId="0" fontId="17" fillId="0" borderId="13" xfId="0" applyFont="1" applyBorder="1" applyAlignment="1">
      <alignment horizontal="right" vertical="center" shrinkToFit="1"/>
    </xf>
    <xf numFmtId="0" fontId="17" fillId="0" borderId="11" xfId="0" applyFont="1" applyBorder="1" applyAlignment="1">
      <alignment horizontal="right" vertical="center" shrinkToFit="1"/>
    </xf>
    <xf numFmtId="0" fontId="17" fillId="0" borderId="15" xfId="0" applyFont="1" applyBorder="1" applyAlignment="1">
      <alignment horizontal="right" vertical="center"/>
    </xf>
    <xf numFmtId="0" fontId="17" fillId="0" borderId="14" xfId="0" applyFont="1" applyBorder="1" applyAlignment="1">
      <alignment horizontal="right" vertical="center"/>
    </xf>
    <xf numFmtId="0" fontId="11" fillId="0" borderId="0" xfId="0" applyFont="1">
      <alignment vertical="center"/>
    </xf>
    <xf numFmtId="0" fontId="18" fillId="0" borderId="58" xfId="0" applyFont="1" applyBorder="1" applyAlignment="1">
      <alignment horizontal="center" vertical="center" shrinkToFit="1"/>
    </xf>
    <xf numFmtId="0" fontId="20" fillId="0" borderId="58" xfId="0" applyFont="1" applyBorder="1" applyAlignment="1">
      <alignment horizontal="center" vertical="center"/>
    </xf>
    <xf numFmtId="0" fontId="19" fillId="4" borderId="59" xfId="0" applyFont="1" applyFill="1" applyBorder="1" applyAlignment="1">
      <alignment horizontal="center" vertical="center" shrinkToFit="1"/>
    </xf>
    <xf numFmtId="0" fontId="21" fillId="0" borderId="60" xfId="0" applyFont="1" applyBorder="1" applyAlignment="1">
      <alignment horizontal="center" vertical="center" shrinkToFit="1"/>
    </xf>
    <xf numFmtId="0" fontId="21" fillId="0" borderId="58" xfId="0" applyFont="1" applyBorder="1" applyAlignment="1">
      <alignment horizontal="center" vertical="center" shrinkToFit="1"/>
    </xf>
    <xf numFmtId="3" fontId="15" fillId="0" borderId="0" xfId="0" applyNumberFormat="1" applyFont="1" applyAlignment="1">
      <alignment vertical="center" shrinkToFit="1"/>
    </xf>
    <xf numFmtId="0" fontId="14" fillId="0" borderId="0" xfId="0" applyFont="1" applyAlignment="1"/>
    <xf numFmtId="0" fontId="23" fillId="0" borderId="0" xfId="0" applyFont="1">
      <alignmen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vertical="center"/>
    </xf>
    <xf numFmtId="0" fontId="21" fillId="0" borderId="4" xfId="0" applyFont="1" applyBorder="1" applyAlignment="1">
      <alignment horizontal="center" vertical="center" shrinkToFit="1"/>
    </xf>
    <xf numFmtId="0" fontId="3" fillId="0" borderId="62" xfId="0" applyFont="1" applyBorder="1">
      <alignment vertical="center"/>
    </xf>
    <xf numFmtId="0" fontId="26" fillId="4" borderId="0" xfId="0" applyFont="1" applyFill="1" applyAlignment="1">
      <alignment horizontal="left" vertical="center"/>
    </xf>
    <xf numFmtId="0" fontId="4" fillId="0" borderId="12" xfId="0" applyFont="1" applyBorder="1" applyAlignment="1">
      <alignment horizontal="center" vertical="center"/>
    </xf>
    <xf numFmtId="0" fontId="4" fillId="0" borderId="29" xfId="0" applyFont="1" applyBorder="1" applyAlignment="1">
      <alignment horizontal="righ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38" xfId="0" applyFont="1" applyBorder="1" applyAlignment="1">
      <alignment horizontal="center" vertical="center"/>
    </xf>
    <xf numFmtId="0" fontId="4" fillId="0" borderId="56" xfId="0" applyFont="1" applyBorder="1" applyAlignment="1">
      <alignment horizontal="center" vertical="center"/>
    </xf>
    <xf numFmtId="0" fontId="4" fillId="0" borderId="4" xfId="0" applyFont="1" applyBorder="1" applyAlignment="1">
      <alignment horizontal="center" vertical="center"/>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42" xfId="0" applyFont="1" applyBorder="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3" fillId="0" borderId="11" xfId="0" applyFont="1" applyBorder="1" applyAlignment="1">
      <alignment horizontal="left" vertical="center"/>
    </xf>
    <xf numFmtId="0" fontId="3" fillId="0" borderId="39"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8" xfId="0" applyFont="1" applyBorder="1" applyAlignment="1">
      <alignment horizontal="center"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2" xfId="0" applyFont="1" applyBorder="1" applyAlignment="1">
      <alignment horizontal="center" vertical="top"/>
    </xf>
    <xf numFmtId="0" fontId="4" fillId="0" borderId="36"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53" xfId="0" applyFont="1" applyBorder="1" applyAlignment="1">
      <alignment horizontal="center" vertical="top"/>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4" xfId="0" applyFont="1" applyBorder="1" applyAlignment="1">
      <alignment horizontal="right" vertical="center"/>
    </xf>
    <xf numFmtId="0" fontId="4" fillId="0" borderId="50" xfId="0" applyFont="1" applyBorder="1" applyAlignment="1">
      <alignment horizontal="right"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2" xfId="0" applyFont="1" applyBorder="1" applyAlignment="1">
      <alignment horizontal="center" vertical="top" wrapText="1" shrinkToFit="1"/>
    </xf>
    <xf numFmtId="0" fontId="3" fillId="0" borderId="16" xfId="0" applyFont="1" applyBorder="1" applyAlignment="1">
      <alignment horizontal="center" vertical="top" wrapText="1" shrinkToFit="1"/>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3"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31" xfId="0" applyFont="1" applyBorder="1" applyAlignment="1">
      <alignment horizontal="right" vertical="center"/>
    </xf>
    <xf numFmtId="0" fontId="4" fillId="0" borderId="3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right" vertical="center" wrapText="1"/>
    </xf>
    <xf numFmtId="0" fontId="4" fillId="0" borderId="14" xfId="0" applyFont="1" applyBorder="1" applyAlignment="1">
      <alignment horizontal="right" vertical="center" wrapText="1"/>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right" vertical="center"/>
    </xf>
    <xf numFmtId="0" fontId="4" fillId="0" borderId="29"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28" xfId="0" applyFont="1" applyBorder="1" applyAlignment="1">
      <alignment horizontal="center" vertical="center" wrapText="1"/>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3" xfId="0" applyFont="1" applyBorder="1" applyAlignment="1">
      <alignment horizontal="center" vertical="center"/>
    </xf>
    <xf numFmtId="0" fontId="4" fillId="0" borderId="0" xfId="0" applyFont="1" applyAlignment="1">
      <alignment horizontal="center" vertical="center"/>
    </xf>
    <xf numFmtId="0" fontId="3" fillId="0" borderId="37" xfId="0" applyFont="1" applyBorder="1" applyAlignment="1">
      <alignment horizontal="center"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46" xfId="0" applyFont="1" applyBorder="1" applyAlignment="1">
      <alignment horizontal="center" vertical="center"/>
    </xf>
    <xf numFmtId="176" fontId="16" fillId="0" borderId="13" xfId="0" applyNumberFormat="1" applyFont="1" applyBorder="1" applyAlignment="1">
      <alignment horizontal="center" vertical="center" shrinkToFit="1"/>
    </xf>
    <xf numFmtId="176" fontId="16" fillId="0" borderId="11" xfId="0" applyNumberFormat="1" applyFont="1" applyBorder="1" applyAlignment="1">
      <alignment horizontal="center" vertical="center" shrinkToFit="1"/>
    </xf>
    <xf numFmtId="176" fontId="16" fillId="0" borderId="12" xfId="0" applyNumberFormat="1" applyFont="1" applyBorder="1" applyAlignment="1">
      <alignment horizontal="center" vertical="center" shrinkToFit="1"/>
    </xf>
    <xf numFmtId="3" fontId="13" fillId="0" borderId="14" xfId="0" applyNumberFormat="1" applyFont="1" applyBorder="1" applyAlignment="1">
      <alignment horizontal="right" vertical="center"/>
    </xf>
    <xf numFmtId="0" fontId="13" fillId="0" borderId="15" xfId="0" applyFont="1" applyBorder="1" applyAlignment="1">
      <alignment horizontal="right" vertical="center" shrinkToFit="1"/>
    </xf>
    <xf numFmtId="0" fontId="13" fillId="0" borderId="14" xfId="0" applyFont="1" applyBorder="1" applyAlignment="1">
      <alignment horizontal="right" vertical="center" shrinkToFit="1"/>
    </xf>
    <xf numFmtId="3" fontId="13" fillId="0" borderId="15" xfId="0" applyNumberFormat="1" applyFont="1" applyBorder="1" applyAlignment="1">
      <alignment horizontal="right" vertical="center"/>
    </xf>
    <xf numFmtId="0" fontId="17" fillId="0" borderId="38" xfId="0" applyFont="1" applyBorder="1" applyAlignment="1">
      <alignment horizontal="center" vertical="center" shrinkToFit="1"/>
    </xf>
    <xf numFmtId="0" fontId="17" fillId="0" borderId="4" xfId="0" applyFont="1" applyBorder="1" applyAlignment="1">
      <alignment horizontal="center" vertical="center" shrinkToFit="1"/>
    </xf>
    <xf numFmtId="179" fontId="24" fillId="0" borderId="4" xfId="0" applyNumberFormat="1" applyFont="1" applyBorder="1" applyAlignment="1">
      <alignment horizontal="right" vertical="center"/>
    </xf>
    <xf numFmtId="176" fontId="16" fillId="0" borderId="30" xfId="0" applyNumberFormat="1" applyFont="1" applyBorder="1" applyAlignment="1">
      <alignment horizontal="center" vertical="center" shrinkToFit="1"/>
    </xf>
    <xf numFmtId="176" fontId="16" fillId="0" borderId="26" xfId="0" applyNumberFormat="1" applyFont="1" applyBorder="1" applyAlignment="1">
      <alignment horizontal="center" vertical="center" shrinkToFit="1"/>
    </xf>
    <xf numFmtId="176" fontId="16" fillId="0" borderId="27" xfId="0" applyNumberFormat="1" applyFont="1" applyBorder="1" applyAlignment="1">
      <alignment horizontal="center" vertical="center" shrinkToFit="1"/>
    </xf>
    <xf numFmtId="177" fontId="16" fillId="0" borderId="4" xfId="0" applyNumberFormat="1" applyFont="1" applyBorder="1" applyAlignment="1">
      <alignment horizontal="center" vertical="center" shrinkToFit="1"/>
    </xf>
    <xf numFmtId="3" fontId="15" fillId="0" borderId="4" xfId="0" applyNumberFormat="1" applyFont="1" applyBorder="1" applyAlignment="1">
      <alignment horizontal="right" vertical="center" shrinkToFit="1"/>
    </xf>
    <xf numFmtId="0" fontId="14" fillId="0" borderId="4" xfId="0" applyFont="1" applyBorder="1" applyAlignment="1">
      <alignment horizontal="center"/>
    </xf>
    <xf numFmtId="0" fontId="14" fillId="3" borderId="4" xfId="0" applyFont="1" applyFill="1" applyBorder="1" applyAlignment="1">
      <alignment horizontal="center" vertical="center"/>
    </xf>
    <xf numFmtId="0" fontId="4" fillId="5" borderId="13" xfId="0" applyFont="1" applyFill="1" applyBorder="1" applyAlignment="1">
      <alignment horizontal="left" vertical="center"/>
    </xf>
    <xf numFmtId="0" fontId="4" fillId="5" borderId="11" xfId="0" applyFont="1" applyFill="1" applyBorder="1" applyAlignment="1">
      <alignment horizontal="left" vertical="center"/>
    </xf>
    <xf numFmtId="0" fontId="3" fillId="5" borderId="11" xfId="0" applyFont="1" applyFill="1" applyBorder="1" applyAlignment="1">
      <alignment horizontal="left" vertical="center"/>
    </xf>
    <xf numFmtId="0" fontId="9" fillId="0" borderId="4" xfId="0" applyFont="1" applyBorder="1" applyAlignment="1">
      <alignment horizontal="center" vertical="center" shrinkToFit="1"/>
    </xf>
    <xf numFmtId="0" fontId="4" fillId="0" borderId="61" xfId="0" applyFont="1" applyBorder="1" applyAlignment="1">
      <alignment horizontal="center" vertical="center"/>
    </xf>
    <xf numFmtId="0" fontId="9" fillId="0" borderId="61" xfId="0" applyFont="1" applyBorder="1" applyAlignment="1">
      <alignment horizontal="center" vertical="center"/>
    </xf>
    <xf numFmtId="3" fontId="14" fillId="0" borderId="4" xfId="0" applyNumberFormat="1" applyFont="1" applyBorder="1" applyAlignment="1">
      <alignment horizontal="right"/>
    </xf>
    <xf numFmtId="3" fontId="14" fillId="0" borderId="4" xfId="0" applyNumberFormat="1" applyFont="1" applyBorder="1" applyAlignment="1">
      <alignment horizontal="right" shrinkToFit="1"/>
    </xf>
    <xf numFmtId="0" fontId="14" fillId="3" borderId="4" xfId="0" applyFont="1" applyFill="1" applyBorder="1" applyAlignment="1">
      <alignment horizontal="right" vertical="center"/>
    </xf>
    <xf numFmtId="176" fontId="16" fillId="0" borderId="16" xfId="0" applyNumberFormat="1" applyFont="1" applyBorder="1" applyAlignment="1">
      <alignment horizontal="center" vertical="center" shrinkToFit="1"/>
    </xf>
    <xf numFmtId="176" fontId="16" fillId="0" borderId="29" xfId="0" applyNumberFormat="1" applyFont="1" applyBorder="1" applyAlignment="1">
      <alignment horizontal="center" vertical="center" shrinkToFit="1"/>
    </xf>
    <xf numFmtId="0" fontId="4" fillId="0" borderId="0" xfId="0" applyFont="1" applyAlignment="1">
      <alignment horizontal="right" vertical="center" indent="2"/>
    </xf>
    <xf numFmtId="57" fontId="21" fillId="0" borderId="4" xfId="0" applyNumberFormat="1" applyFont="1" applyBorder="1" applyAlignment="1">
      <alignment horizontal="center" vertical="center" shrinkToFit="1"/>
    </xf>
    <xf numFmtId="0" fontId="21" fillId="0" borderId="4" xfId="0" applyFont="1" applyBorder="1" applyAlignment="1">
      <alignment horizontal="center" vertical="center" shrinkToFit="1"/>
    </xf>
    <xf numFmtId="176" fontId="16" fillId="0" borderId="2" xfId="0" applyNumberFormat="1" applyFont="1" applyBorder="1" applyAlignment="1">
      <alignment horizontal="center" vertical="center" shrinkToFit="1"/>
    </xf>
    <xf numFmtId="176" fontId="16" fillId="0" borderId="1" xfId="0" applyNumberFormat="1" applyFont="1" applyBorder="1" applyAlignment="1">
      <alignment horizontal="center" vertical="center" shrinkToFit="1"/>
    </xf>
    <xf numFmtId="176" fontId="16" fillId="0" borderId="3" xfId="0" applyNumberFormat="1" applyFont="1" applyBorder="1" applyAlignment="1">
      <alignment horizontal="center" vertical="center" shrinkToFi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right" vertical="center"/>
    </xf>
    <xf numFmtId="0" fontId="27" fillId="0" borderId="3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30" xfId="0" applyFont="1" applyBorder="1" applyAlignment="1">
      <alignment horizontal="center" vertical="center" wrapText="1"/>
    </xf>
    <xf numFmtId="0" fontId="3" fillId="0" borderId="31"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3" fillId="5" borderId="12" xfId="0" applyFont="1" applyFill="1" applyBorder="1" applyAlignment="1">
      <alignment horizontal="left" vertical="center"/>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left" vertical="center" wrapText="1"/>
    </xf>
    <xf numFmtId="176" fontId="16" fillId="0" borderId="0" xfId="0" applyNumberFormat="1"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68" xfId="0" applyFont="1" applyBorder="1" applyAlignment="1">
      <alignment horizontal="right" vertical="center"/>
    </xf>
    <xf numFmtId="0" fontId="4" fillId="0" borderId="15" xfId="0" applyFont="1" applyBorder="1" applyAlignment="1">
      <alignment horizontal="center" vertical="center"/>
    </xf>
    <xf numFmtId="0" fontId="4" fillId="0" borderId="33" xfId="0" applyFont="1" applyBorder="1" applyAlignment="1">
      <alignment horizontal="center" vertical="center"/>
    </xf>
    <xf numFmtId="0" fontId="3" fillId="0" borderId="27" xfId="0" applyFont="1" applyBorder="1" applyAlignment="1">
      <alignment horizontal="center" vertical="center" wrapText="1"/>
    </xf>
    <xf numFmtId="0" fontId="17" fillId="0" borderId="30" xfId="0" applyFont="1" applyBorder="1" applyAlignment="1">
      <alignment horizontal="right" vertical="center"/>
    </xf>
    <xf numFmtId="0" fontId="17" fillId="0" borderId="27" xfId="0" applyFont="1" applyBorder="1" applyAlignment="1">
      <alignment horizontal="right" vertical="center"/>
    </xf>
    <xf numFmtId="3" fontId="17" fillId="0" borderId="30" xfId="0" applyNumberFormat="1" applyFont="1" applyBorder="1" applyAlignment="1">
      <alignment horizontal="right" vertical="center" wrapText="1"/>
    </xf>
    <xf numFmtId="3" fontId="17" fillId="0" borderId="26" xfId="0" applyNumberFormat="1" applyFont="1" applyBorder="1" applyAlignment="1">
      <alignment horizontal="right" vertical="center" wrapText="1"/>
    </xf>
    <xf numFmtId="3" fontId="17" fillId="0" borderId="27" xfId="0" applyNumberFormat="1" applyFont="1" applyBorder="1" applyAlignment="1">
      <alignment horizontal="right" vertical="center" wrapText="1"/>
    </xf>
    <xf numFmtId="3" fontId="16" fillId="0" borderId="30" xfId="0" applyNumberFormat="1" applyFont="1" applyBorder="1" applyAlignment="1">
      <alignment horizontal="right" vertical="center"/>
    </xf>
    <xf numFmtId="3" fontId="16" fillId="0" borderId="26" xfId="0" applyNumberFormat="1" applyFont="1" applyBorder="1" applyAlignment="1">
      <alignment horizontal="right" vertical="center"/>
    </xf>
    <xf numFmtId="3" fontId="16" fillId="0" borderId="27" xfId="0" applyNumberFormat="1" applyFont="1" applyBorder="1" applyAlignment="1">
      <alignment horizontal="right" vertical="center"/>
    </xf>
    <xf numFmtId="0" fontId="16" fillId="0" borderId="26" xfId="0" applyFont="1" applyBorder="1" applyAlignment="1">
      <alignment horizontal="right" vertical="center"/>
    </xf>
    <xf numFmtId="0" fontId="16" fillId="0" borderId="27" xfId="0" applyFont="1" applyBorder="1" applyAlignment="1">
      <alignment horizontal="right" vertical="center"/>
    </xf>
    <xf numFmtId="3" fontId="25" fillId="0" borderId="30" xfId="0" applyNumberFormat="1" applyFont="1" applyBorder="1" applyAlignment="1">
      <alignment horizontal="right" vertical="center"/>
    </xf>
    <xf numFmtId="3" fontId="25" fillId="0" borderId="26" xfId="0" applyNumberFormat="1" applyFont="1" applyBorder="1" applyAlignment="1">
      <alignment horizontal="right" vertical="center"/>
    </xf>
    <xf numFmtId="3" fontId="25" fillId="0" borderId="27" xfId="0" applyNumberFormat="1" applyFont="1" applyBorder="1" applyAlignment="1">
      <alignment horizontal="right" vertical="center"/>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18">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ont>
        <color rgb="FF0070C0"/>
      </font>
      <fill>
        <patternFill>
          <bgColor rgb="FFCCFFFF"/>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108857</xdr:colOff>
      <xdr:row>20</xdr:row>
      <xdr:rowOff>136071</xdr:rowOff>
    </xdr:from>
    <xdr:to>
      <xdr:col>22</xdr:col>
      <xdr:colOff>503464</xdr:colOff>
      <xdr:row>24</xdr:row>
      <xdr:rowOff>0</xdr:rowOff>
    </xdr:to>
    <xdr:sp macro="" textlink="">
      <xdr:nvSpPr>
        <xdr:cNvPr id="2" name="右中かっこ 1">
          <a:extLst>
            <a:ext uri="{FF2B5EF4-FFF2-40B4-BE49-F238E27FC236}">
              <a16:creationId xmlns:a16="http://schemas.microsoft.com/office/drawing/2014/main" id="{009F43F5-09B0-4190-90B2-F69717CBAFA1}"/>
            </a:ext>
          </a:extLst>
        </xdr:cNvPr>
        <xdr:cNvSpPr/>
      </xdr:nvSpPr>
      <xdr:spPr>
        <a:xfrm>
          <a:off x="8640536" y="6599464"/>
          <a:ext cx="394607" cy="1551215"/>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299355</xdr:colOff>
      <xdr:row>21</xdr:row>
      <xdr:rowOff>299357</xdr:rowOff>
    </xdr:from>
    <xdr:to>
      <xdr:col>30</xdr:col>
      <xdr:colOff>435429</xdr:colOff>
      <xdr:row>25</xdr:row>
      <xdr:rowOff>294410</xdr:rowOff>
    </xdr:to>
    <xdr:sp macro="" textlink="">
      <xdr:nvSpPr>
        <xdr:cNvPr id="3" name="吹き出し: 角を丸めた四角形 2">
          <a:extLst>
            <a:ext uri="{FF2B5EF4-FFF2-40B4-BE49-F238E27FC236}">
              <a16:creationId xmlns:a16="http://schemas.microsoft.com/office/drawing/2014/main" id="{571B61B4-F728-4092-9DA1-1DD23E199457}"/>
            </a:ext>
          </a:extLst>
        </xdr:cNvPr>
        <xdr:cNvSpPr/>
      </xdr:nvSpPr>
      <xdr:spPr>
        <a:xfrm>
          <a:off x="9511391" y="7184571"/>
          <a:ext cx="6327324" cy="1723160"/>
        </a:xfrm>
        <a:prstGeom prst="wedgeRoundRectCallout">
          <a:avLst>
            <a:gd name="adj1" fmla="val -61465"/>
            <a:gd name="adj2" fmla="val 2090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t>勤続期間の数式については</a:t>
          </a:r>
          <a:endParaRPr kumimoji="1" lang="en-US" altLang="ja-JP" sz="1600"/>
        </a:p>
        <a:p>
          <a:pPr algn="l"/>
          <a:r>
            <a:rPr kumimoji="1" lang="ja-JP" altLang="en-US" sz="1600"/>
            <a:t>休職期間の除算のケースには対応していないので</a:t>
          </a:r>
          <a:endParaRPr kumimoji="1" lang="en-US" altLang="ja-JP" sz="1600"/>
        </a:p>
        <a:p>
          <a:pPr algn="l"/>
          <a:r>
            <a:rPr kumimoji="1" lang="ja-JP" altLang="en-US" sz="1600" b="1" u="sng">
              <a:solidFill>
                <a:srgbClr val="FF0000"/>
              </a:solidFill>
            </a:rPr>
            <a:t>除算期間がある場合は手動で勤続期間</a:t>
          </a:r>
          <a:r>
            <a:rPr kumimoji="1" lang="en-US" altLang="ja-JP" sz="1600" b="1" u="sng">
              <a:solidFill>
                <a:srgbClr val="FF0000"/>
              </a:solidFill>
            </a:rPr>
            <a:t>(</a:t>
          </a:r>
          <a:r>
            <a:rPr kumimoji="1" lang="ja-JP" altLang="en-US" sz="1600" b="1" u="sng">
              <a:solidFill>
                <a:srgbClr val="FF0000"/>
              </a:solidFill>
            </a:rPr>
            <a:t>年、月</a:t>
          </a:r>
          <a:r>
            <a:rPr kumimoji="1" lang="en-US" altLang="ja-JP" sz="1600" b="1" u="sng">
              <a:solidFill>
                <a:srgbClr val="FF0000"/>
              </a:solidFill>
            </a:rPr>
            <a:t>)</a:t>
          </a:r>
          <a:r>
            <a:rPr kumimoji="1" lang="ja-JP" altLang="en-US" sz="1600" b="1" u="sng">
              <a:solidFill>
                <a:srgbClr val="FF0000"/>
              </a:solidFill>
            </a:rPr>
            <a:t>を入力してください</a:t>
          </a:r>
        </a:p>
      </xdr:txBody>
    </xdr:sp>
    <xdr:clientData/>
  </xdr:twoCellAnchor>
  <xdr:twoCellAnchor editAs="oneCell">
    <xdr:from>
      <xdr:col>23</xdr:col>
      <xdr:colOff>68034</xdr:colOff>
      <xdr:row>0</xdr:row>
      <xdr:rowOff>95251</xdr:rowOff>
    </xdr:from>
    <xdr:to>
      <xdr:col>26</xdr:col>
      <xdr:colOff>435428</xdr:colOff>
      <xdr:row>12</xdr:row>
      <xdr:rowOff>191094</xdr:rowOff>
    </xdr:to>
    <xdr:pic>
      <xdr:nvPicPr>
        <xdr:cNvPr id="4" name="図 3">
          <a:extLst>
            <a:ext uri="{FF2B5EF4-FFF2-40B4-BE49-F238E27FC236}">
              <a16:creationId xmlns:a16="http://schemas.microsoft.com/office/drawing/2014/main" id="{8741324C-835A-4402-8698-275879AF6F94}"/>
            </a:ext>
          </a:extLst>
        </xdr:cNvPr>
        <xdr:cNvPicPr>
          <a:picLocks noChangeAspect="1"/>
        </xdr:cNvPicPr>
      </xdr:nvPicPr>
      <xdr:blipFill>
        <a:blip xmlns:r="http://schemas.openxmlformats.org/officeDocument/2006/relationships" r:embed="rId1"/>
        <a:stretch>
          <a:fillRect/>
        </a:stretch>
      </xdr:blipFill>
      <xdr:spPr>
        <a:xfrm>
          <a:off x="9280070" y="95251"/>
          <a:ext cx="3837215" cy="3225486"/>
        </a:xfrm>
        <a:prstGeom prst="rect">
          <a:avLst/>
        </a:prstGeom>
        <a:ln w="28575">
          <a:solidFill>
            <a:schemeClr val="tx1"/>
          </a:solidFill>
        </a:ln>
      </xdr:spPr>
    </xdr:pic>
    <xdr:clientData/>
  </xdr:twoCellAnchor>
  <xdr:twoCellAnchor editAs="oneCell">
    <xdr:from>
      <xdr:col>22</xdr:col>
      <xdr:colOff>176893</xdr:colOff>
      <xdr:row>28</xdr:row>
      <xdr:rowOff>204108</xdr:rowOff>
    </xdr:from>
    <xdr:to>
      <xdr:col>28</xdr:col>
      <xdr:colOff>456477</xdr:colOff>
      <xdr:row>32</xdr:row>
      <xdr:rowOff>10704</xdr:rowOff>
    </xdr:to>
    <xdr:pic>
      <xdr:nvPicPr>
        <xdr:cNvPr id="5" name="図 4">
          <a:extLst>
            <a:ext uri="{FF2B5EF4-FFF2-40B4-BE49-F238E27FC236}">
              <a16:creationId xmlns:a16="http://schemas.microsoft.com/office/drawing/2014/main" id="{2C8FF64B-0822-47A4-AA54-0BC8A72E41E9}"/>
            </a:ext>
          </a:extLst>
        </xdr:cNvPr>
        <xdr:cNvPicPr>
          <a:picLocks noChangeAspect="1"/>
        </xdr:cNvPicPr>
      </xdr:nvPicPr>
      <xdr:blipFill>
        <a:blip xmlns:r="http://schemas.openxmlformats.org/officeDocument/2006/relationships" r:embed="rId2"/>
        <a:stretch>
          <a:fillRect/>
        </a:stretch>
      </xdr:blipFill>
      <xdr:spPr>
        <a:xfrm>
          <a:off x="8708572" y="10300608"/>
          <a:ext cx="5790476" cy="14666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
  <sheetViews>
    <sheetView view="pageBreakPreview" topLeftCell="A21" zoomScaleNormal="100" zoomScaleSheetLayoutView="100" workbookViewId="0">
      <selection activeCell="L14" sqref="L14:R14"/>
    </sheetView>
  </sheetViews>
  <sheetFormatPr defaultRowHeight="13.5"/>
  <cols>
    <col min="1" max="1" width="5.25" customWidth="1"/>
    <col min="2" max="2" width="5.625" customWidth="1"/>
    <col min="3" max="3" width="4.625" customWidth="1"/>
    <col min="4" max="4" width="4.375" customWidth="1"/>
    <col min="5" max="5" width="4.25" customWidth="1"/>
    <col min="6" max="6" width="4.5" customWidth="1"/>
    <col min="7" max="7" width="5.25" customWidth="1"/>
    <col min="8" max="8" width="5.375" customWidth="1"/>
    <col min="9" max="10" width="5.25" customWidth="1"/>
    <col min="11" max="11" width="5.5" customWidth="1"/>
    <col min="12" max="15" width="5.25" customWidth="1"/>
    <col min="16" max="16" width="5.375" customWidth="1"/>
    <col min="17" max="17" width="5.5" customWidth="1"/>
    <col min="18" max="18" width="4.875" customWidth="1"/>
    <col min="19" max="19" width="4.625" customWidth="1"/>
    <col min="20" max="20" width="5.625" customWidth="1"/>
    <col min="21" max="21" width="5.25" customWidth="1"/>
    <col min="22" max="22" width="4.75" customWidth="1"/>
  </cols>
  <sheetData>
    <row r="1" spans="1:22" ht="18" customHeight="1">
      <c r="A1" s="75" t="s">
        <v>51</v>
      </c>
      <c r="B1" s="75"/>
      <c r="C1" s="75"/>
      <c r="D1" s="75"/>
      <c r="E1" s="75"/>
      <c r="F1" s="75"/>
      <c r="G1" s="75"/>
      <c r="H1" s="75"/>
      <c r="I1" s="75"/>
    </row>
    <row r="2" spans="1:22" ht="18" customHeight="1">
      <c r="A2" s="16"/>
      <c r="B2" s="16"/>
      <c r="C2" s="16"/>
      <c r="D2" s="16"/>
      <c r="E2" s="16"/>
      <c r="F2" s="16"/>
      <c r="G2" s="22"/>
      <c r="H2" s="22"/>
      <c r="I2" s="22"/>
    </row>
    <row r="3" spans="1:22" ht="18" customHeight="1">
      <c r="A3" s="16"/>
      <c r="B3" s="16"/>
      <c r="C3" s="16"/>
      <c r="D3" s="16"/>
      <c r="E3" s="16"/>
      <c r="F3" s="16"/>
    </row>
    <row r="4" spans="1:22" ht="27" customHeight="1">
      <c r="A4" s="150" t="s">
        <v>23</v>
      </c>
      <c r="B4" s="151"/>
      <c r="C4" s="151"/>
      <c r="D4" s="151"/>
      <c r="E4" s="151"/>
      <c r="F4" s="151"/>
      <c r="G4" s="151"/>
      <c r="H4" s="151"/>
      <c r="I4" s="151"/>
      <c r="J4" s="151"/>
      <c r="K4" s="151"/>
      <c r="L4" s="151"/>
      <c r="M4" s="151"/>
      <c r="N4" s="151"/>
      <c r="O4" s="151"/>
      <c r="P4" s="151"/>
      <c r="Q4" s="151"/>
      <c r="R4" s="151"/>
      <c r="S4" s="151"/>
      <c r="T4" s="151"/>
      <c r="U4" s="151"/>
      <c r="V4" s="151"/>
    </row>
    <row r="5" spans="1:22" ht="21" customHeight="1">
      <c r="A5" s="7"/>
      <c r="B5" s="8"/>
      <c r="C5" s="8"/>
      <c r="D5" s="8"/>
      <c r="E5" s="8"/>
      <c r="F5" s="8"/>
      <c r="G5" s="8"/>
      <c r="H5" s="8"/>
      <c r="I5" s="8"/>
      <c r="J5" s="8"/>
      <c r="K5" s="8"/>
      <c r="L5" s="8"/>
      <c r="M5" s="8"/>
      <c r="N5" s="8"/>
      <c r="O5" s="8"/>
      <c r="P5" s="8"/>
      <c r="Q5" s="8"/>
      <c r="R5" s="8"/>
      <c r="S5" s="8"/>
      <c r="T5" s="8"/>
      <c r="U5" s="8"/>
      <c r="V5" s="8"/>
    </row>
    <row r="6" spans="1:22" ht="21" customHeight="1">
      <c r="A6" s="7"/>
      <c r="B6" s="8"/>
      <c r="C6" s="8"/>
      <c r="D6" s="8"/>
      <c r="E6" s="8"/>
      <c r="F6" s="8"/>
      <c r="G6" s="8"/>
      <c r="H6" s="8"/>
      <c r="I6" s="8"/>
      <c r="J6" s="8"/>
      <c r="K6" s="8"/>
      <c r="L6" s="8"/>
      <c r="M6" s="8"/>
      <c r="N6" s="8"/>
      <c r="O6" s="8"/>
      <c r="P6" s="58" t="s">
        <v>25</v>
      </c>
      <c r="Q6" s="58"/>
      <c r="R6" s="58"/>
      <c r="S6" s="58"/>
      <c r="T6" s="58"/>
      <c r="U6" s="58"/>
      <c r="V6" s="8"/>
    </row>
    <row r="7" spans="1:22" ht="18" customHeight="1">
      <c r="A7" s="5"/>
      <c r="B7" s="4"/>
      <c r="C7" s="4"/>
      <c r="D7" s="4"/>
      <c r="E7" s="4"/>
      <c r="F7" s="4"/>
      <c r="G7" s="4"/>
      <c r="H7" s="4"/>
      <c r="I7" s="4"/>
      <c r="J7" s="4"/>
      <c r="K7" s="4"/>
      <c r="L7" s="4"/>
      <c r="M7" s="4"/>
      <c r="N7" s="4"/>
      <c r="O7" s="4"/>
      <c r="P7" s="4"/>
      <c r="Q7" s="4"/>
      <c r="R7" s="4"/>
      <c r="S7" s="4"/>
      <c r="T7" s="4"/>
      <c r="U7" s="4"/>
      <c r="V7" s="4"/>
    </row>
    <row r="8" spans="1:22" ht="21" customHeight="1">
      <c r="A8" s="75" t="s">
        <v>26</v>
      </c>
      <c r="B8" s="75"/>
      <c r="C8" s="75"/>
      <c r="D8" s="75"/>
      <c r="E8" s="75"/>
      <c r="F8" s="75"/>
      <c r="G8" s="75"/>
      <c r="H8" s="75"/>
      <c r="I8" s="75"/>
      <c r="J8" s="75"/>
    </row>
    <row r="9" spans="1:22" ht="21" customHeight="1">
      <c r="A9" s="16"/>
      <c r="B9" s="16"/>
      <c r="C9" s="16"/>
      <c r="D9" s="16"/>
      <c r="E9" s="16"/>
      <c r="F9" s="16"/>
      <c r="G9" s="16"/>
      <c r="H9" s="16"/>
      <c r="I9" s="16"/>
      <c r="J9" s="16"/>
    </row>
    <row r="10" spans="1:22" ht="21" customHeight="1">
      <c r="K10" s="155" t="s">
        <v>21</v>
      </c>
      <c r="L10" s="155"/>
      <c r="M10" s="155"/>
      <c r="U10" s="9" t="s">
        <v>22</v>
      </c>
    </row>
    <row r="11" spans="1:22" ht="21" customHeight="1">
      <c r="K11" s="14"/>
      <c r="L11" s="14"/>
      <c r="M11" s="14"/>
      <c r="U11" s="17"/>
    </row>
    <row r="12" spans="1:22" ht="18" customHeight="1">
      <c r="K12" s="4"/>
      <c r="L12" s="4"/>
      <c r="M12" s="4"/>
      <c r="U12" s="4"/>
    </row>
    <row r="13" spans="1:22" ht="21" customHeight="1" thickBot="1">
      <c r="A13" s="75" t="s">
        <v>48</v>
      </c>
      <c r="B13" s="75"/>
      <c r="C13" s="75"/>
      <c r="D13" s="75"/>
      <c r="E13" s="75"/>
      <c r="F13" s="75"/>
      <c r="G13" s="75"/>
      <c r="H13" s="75"/>
      <c r="I13" s="75"/>
      <c r="J13" s="75"/>
      <c r="K13" s="75"/>
      <c r="L13" s="75"/>
      <c r="M13" s="75"/>
      <c r="N13" s="75"/>
      <c r="O13" s="75"/>
      <c r="P13" s="75"/>
      <c r="Q13" s="75"/>
      <c r="R13" s="75"/>
      <c r="S13" s="75"/>
      <c r="T13" s="75"/>
      <c r="U13" s="75"/>
      <c r="V13" s="75"/>
    </row>
    <row r="14" spans="1:22" s="1" customFormat="1" ht="24" customHeight="1">
      <c r="A14" s="84" t="s">
        <v>0</v>
      </c>
      <c r="B14" s="85"/>
      <c r="C14" s="85"/>
      <c r="D14" s="87"/>
      <c r="E14" s="87"/>
      <c r="F14" s="87"/>
      <c r="G14" s="87"/>
      <c r="H14" s="87"/>
      <c r="I14" s="156" t="s">
        <v>19</v>
      </c>
      <c r="J14" s="156"/>
      <c r="K14" s="156"/>
      <c r="L14" s="71"/>
      <c r="M14" s="71"/>
      <c r="N14" s="71"/>
      <c r="O14" s="71"/>
      <c r="P14" s="71"/>
      <c r="Q14" s="71"/>
      <c r="R14" s="71"/>
      <c r="S14" s="65" t="s">
        <v>41</v>
      </c>
      <c r="T14" s="65"/>
      <c r="U14" s="65"/>
      <c r="V14" s="66"/>
    </row>
    <row r="15" spans="1:22" s="1" customFormat="1" ht="39" customHeight="1">
      <c r="A15" s="86"/>
      <c r="B15" s="69"/>
      <c r="C15" s="69"/>
      <c r="D15" s="88"/>
      <c r="E15" s="88"/>
      <c r="F15" s="88"/>
      <c r="G15" s="88"/>
      <c r="H15" s="88"/>
      <c r="I15" s="67" t="s">
        <v>1</v>
      </c>
      <c r="J15" s="67"/>
      <c r="K15" s="67"/>
      <c r="L15" s="67"/>
      <c r="M15" s="67"/>
      <c r="N15" s="67"/>
      <c r="O15" s="67"/>
      <c r="P15" s="67"/>
      <c r="Q15" s="67"/>
      <c r="R15" s="67"/>
      <c r="S15" s="67"/>
      <c r="T15" s="67"/>
      <c r="U15" s="67"/>
      <c r="V15" s="68"/>
    </row>
    <row r="16" spans="1:22" s="1" customFormat="1" ht="39" customHeight="1">
      <c r="A16" s="86" t="s">
        <v>2</v>
      </c>
      <c r="B16" s="69"/>
      <c r="C16" s="69"/>
      <c r="D16" s="109" t="s">
        <v>30</v>
      </c>
      <c r="E16" s="109"/>
      <c r="F16" s="109"/>
      <c r="G16" s="109"/>
      <c r="H16" s="109"/>
      <c r="I16" s="69" t="s">
        <v>3</v>
      </c>
      <c r="J16" s="69"/>
      <c r="K16" s="109" t="s">
        <v>5</v>
      </c>
      <c r="L16" s="109"/>
      <c r="M16" s="154" t="s">
        <v>4</v>
      </c>
      <c r="N16" s="90"/>
      <c r="O16" s="89"/>
      <c r="P16" s="89"/>
      <c r="Q16" s="89"/>
      <c r="R16" s="90"/>
      <c r="S16" s="69"/>
      <c r="T16" s="69"/>
      <c r="U16" s="69"/>
      <c r="V16" s="70"/>
    </row>
    <row r="17" spans="1:22" s="1" customFormat="1" ht="39" customHeight="1">
      <c r="A17" s="86" t="s">
        <v>6</v>
      </c>
      <c r="B17" s="69"/>
      <c r="C17" s="69"/>
      <c r="D17" s="80"/>
      <c r="E17" s="81"/>
      <c r="F17" s="82"/>
      <c r="G17" s="82"/>
      <c r="H17" s="82"/>
      <c r="I17" s="82"/>
      <c r="J17" s="82"/>
      <c r="K17" s="82"/>
      <c r="L17" s="82"/>
      <c r="M17" s="82"/>
      <c r="N17" s="82"/>
      <c r="O17" s="82"/>
      <c r="P17" s="82"/>
      <c r="Q17" s="82"/>
      <c r="R17" s="82"/>
      <c r="S17" s="82"/>
      <c r="T17" s="82"/>
      <c r="U17" s="82"/>
      <c r="V17" s="83"/>
    </row>
    <row r="18" spans="1:22" s="1" customFormat="1" ht="27" customHeight="1">
      <c r="A18" s="111" t="s">
        <v>27</v>
      </c>
      <c r="B18" s="112"/>
      <c r="C18" s="113"/>
      <c r="D18" s="72" t="s">
        <v>20</v>
      </c>
      <c r="E18" s="73"/>
      <c r="F18" s="74"/>
      <c r="G18" s="72"/>
      <c r="H18" s="73"/>
      <c r="I18" s="73"/>
      <c r="J18" s="74"/>
      <c r="K18" s="76" t="s">
        <v>7</v>
      </c>
      <c r="L18" s="60"/>
      <c r="M18" s="59"/>
      <c r="N18" s="59"/>
      <c r="O18" s="59"/>
      <c r="P18" s="59"/>
      <c r="Q18" s="59"/>
      <c r="R18" s="60"/>
      <c r="S18" s="152" t="s">
        <v>49</v>
      </c>
      <c r="T18" s="113"/>
      <c r="U18" s="76"/>
      <c r="V18" s="77"/>
    </row>
    <row r="19" spans="1:22" s="1" customFormat="1" ht="39" customHeight="1">
      <c r="A19" s="114"/>
      <c r="B19" s="99"/>
      <c r="C19" s="115"/>
      <c r="D19" s="104" t="s">
        <v>1</v>
      </c>
      <c r="E19" s="105"/>
      <c r="F19" s="106"/>
      <c r="G19" s="104"/>
      <c r="H19" s="105"/>
      <c r="I19" s="105"/>
      <c r="J19" s="106"/>
      <c r="K19" s="78"/>
      <c r="L19" s="62"/>
      <c r="M19" s="61"/>
      <c r="N19" s="61"/>
      <c r="O19" s="61"/>
      <c r="P19" s="61"/>
      <c r="Q19" s="61"/>
      <c r="R19" s="62"/>
      <c r="S19" s="101"/>
      <c r="T19" s="153"/>
      <c r="U19" s="78"/>
      <c r="V19" s="79"/>
    </row>
    <row r="20" spans="1:22" s="1" customFormat="1" ht="36" customHeight="1">
      <c r="A20" s="139" t="s">
        <v>42</v>
      </c>
      <c r="B20" s="59"/>
      <c r="C20" s="59"/>
      <c r="D20" s="59"/>
      <c r="E20" s="59"/>
      <c r="F20" s="59"/>
      <c r="G20" s="59"/>
      <c r="H20" s="60"/>
      <c r="I20" s="120" t="s">
        <v>31</v>
      </c>
      <c r="J20" s="121"/>
      <c r="K20" s="121"/>
      <c r="L20" s="121"/>
      <c r="M20" s="121"/>
      <c r="N20" s="121"/>
      <c r="O20" s="121"/>
      <c r="P20" s="121"/>
      <c r="Q20" s="121"/>
      <c r="R20" s="122"/>
      <c r="S20" s="109" t="s">
        <v>10</v>
      </c>
      <c r="T20" s="109"/>
      <c r="U20" s="109"/>
      <c r="V20" s="110"/>
    </row>
    <row r="21" spans="1:22" s="1" customFormat="1" ht="33" customHeight="1">
      <c r="A21" s="140" t="s">
        <v>8</v>
      </c>
      <c r="B21" s="141" t="s">
        <v>9</v>
      </c>
      <c r="C21" s="142"/>
      <c r="D21" s="142"/>
      <c r="E21" s="142"/>
      <c r="F21" s="142"/>
      <c r="G21" s="142"/>
      <c r="H21" s="143"/>
      <c r="I21" s="123" t="s">
        <v>31</v>
      </c>
      <c r="J21" s="123"/>
      <c r="K21" s="123"/>
      <c r="L21" s="123"/>
      <c r="M21" s="123"/>
      <c r="N21" s="123"/>
      <c r="O21" s="123"/>
      <c r="P21" s="123"/>
      <c r="Q21" s="123"/>
      <c r="R21" s="123"/>
      <c r="S21" s="116" t="s">
        <v>34</v>
      </c>
      <c r="T21" s="13" t="s">
        <v>35</v>
      </c>
      <c r="U21" s="2"/>
      <c r="V21" s="10" t="s">
        <v>11</v>
      </c>
    </row>
    <row r="22" spans="1:22" s="1" customFormat="1" ht="33" customHeight="1">
      <c r="A22" s="140"/>
      <c r="B22" s="144"/>
      <c r="C22" s="145"/>
      <c r="D22" s="145"/>
      <c r="E22" s="145"/>
      <c r="F22" s="145"/>
      <c r="G22" s="145"/>
      <c r="H22" s="146"/>
      <c r="I22" s="132" t="s">
        <v>33</v>
      </c>
      <c r="J22" s="58"/>
      <c r="K22" s="58"/>
      <c r="L22" s="58"/>
      <c r="M22" s="58"/>
      <c r="N22" s="58"/>
      <c r="O22" s="58"/>
      <c r="P22" s="58"/>
      <c r="Q22" s="58"/>
      <c r="R22" s="133"/>
      <c r="S22" s="117"/>
      <c r="T22" s="14" t="s">
        <v>36</v>
      </c>
      <c r="U22" s="12"/>
      <c r="V22" s="15" t="s">
        <v>11</v>
      </c>
    </row>
    <row r="23" spans="1:22" s="1" customFormat="1" ht="33" customHeight="1">
      <c r="A23" s="140"/>
      <c r="B23" s="144"/>
      <c r="C23" s="145"/>
      <c r="D23" s="145"/>
      <c r="E23" s="145"/>
      <c r="F23" s="145"/>
      <c r="G23" s="145"/>
      <c r="H23" s="146"/>
      <c r="I23" s="132" t="s">
        <v>31</v>
      </c>
      <c r="J23" s="58"/>
      <c r="K23" s="58"/>
      <c r="L23" s="58"/>
      <c r="M23" s="58"/>
      <c r="N23" s="58"/>
      <c r="O23" s="58"/>
      <c r="P23" s="58"/>
      <c r="Q23" s="58"/>
      <c r="R23" s="133"/>
      <c r="S23" s="117"/>
      <c r="T23" s="14" t="s">
        <v>37</v>
      </c>
      <c r="U23" s="12"/>
      <c r="V23" s="15" t="s">
        <v>11</v>
      </c>
    </row>
    <row r="24" spans="1:22" s="1" customFormat="1" ht="33" customHeight="1">
      <c r="A24" s="140"/>
      <c r="B24" s="147" t="s">
        <v>12</v>
      </c>
      <c r="C24" s="148"/>
      <c r="D24" s="148"/>
      <c r="E24" s="148"/>
      <c r="F24" s="148"/>
      <c r="G24" s="148"/>
      <c r="H24" s="149"/>
      <c r="I24" s="63"/>
      <c r="J24" s="63"/>
      <c r="K24" s="63"/>
      <c r="L24" s="63"/>
      <c r="M24" s="63"/>
      <c r="N24" s="63"/>
      <c r="O24" s="63"/>
      <c r="P24" s="63"/>
      <c r="Q24" s="63"/>
      <c r="R24" s="64"/>
      <c r="S24" s="21" t="s">
        <v>32</v>
      </c>
      <c r="T24" s="118" t="s">
        <v>10</v>
      </c>
      <c r="U24" s="118"/>
      <c r="V24" s="119"/>
    </row>
    <row r="25" spans="1:22" s="1" customFormat="1" ht="36" customHeight="1" thickBot="1">
      <c r="A25" s="129" t="s">
        <v>28</v>
      </c>
      <c r="B25" s="130"/>
      <c r="C25" s="130"/>
      <c r="D25" s="130"/>
      <c r="E25" s="130"/>
      <c r="F25" s="130"/>
      <c r="G25" s="130"/>
      <c r="H25" s="130"/>
      <c r="I25" s="130"/>
      <c r="J25" s="130"/>
      <c r="K25" s="130"/>
      <c r="L25" s="130"/>
      <c r="M25" s="130"/>
      <c r="N25" s="130"/>
      <c r="O25" s="130"/>
      <c r="P25" s="130"/>
      <c r="Q25" s="130"/>
      <c r="R25" s="131"/>
      <c r="S25" s="107" t="s">
        <v>10</v>
      </c>
      <c r="T25" s="107"/>
      <c r="U25" s="107"/>
      <c r="V25" s="108"/>
    </row>
    <row r="26" spans="1:22" s="1" customFormat="1" ht="30" customHeight="1" thickTop="1">
      <c r="A26" s="160" t="s">
        <v>38</v>
      </c>
      <c r="B26" s="161"/>
      <c r="C26" s="161"/>
      <c r="D26" s="161"/>
      <c r="E26" s="161"/>
      <c r="F26" s="161"/>
      <c r="G26" s="161"/>
      <c r="H26" s="161"/>
      <c r="I26" s="124" t="s">
        <v>39</v>
      </c>
      <c r="J26" s="125"/>
      <c r="K26" s="125"/>
      <c r="L26" s="125"/>
      <c r="M26" s="125"/>
      <c r="N26" s="126"/>
      <c r="O26" s="163" t="s">
        <v>40</v>
      </c>
      <c r="P26" s="161"/>
      <c r="Q26" s="161"/>
      <c r="R26" s="161"/>
      <c r="S26" s="161"/>
      <c r="T26" s="161"/>
      <c r="U26" s="161"/>
      <c r="V26" s="164"/>
    </row>
    <row r="27" spans="1:22" s="1" customFormat="1" ht="57" customHeight="1" thickBot="1">
      <c r="A27" s="159"/>
      <c r="B27" s="158"/>
      <c r="C27" s="158"/>
      <c r="D27" s="158"/>
      <c r="E27" s="158"/>
      <c r="F27" s="158"/>
      <c r="G27" s="158"/>
      <c r="H27" s="20" t="s">
        <v>13</v>
      </c>
      <c r="I27" s="127"/>
      <c r="J27" s="128"/>
      <c r="K27" s="128"/>
      <c r="L27" s="128"/>
      <c r="M27" s="128"/>
      <c r="N27" s="19" t="s">
        <v>11</v>
      </c>
      <c r="O27" s="157">
        <f>ROUNDDOWN(A27*I27,0)</f>
        <v>0</v>
      </c>
      <c r="P27" s="158"/>
      <c r="Q27" s="158"/>
      <c r="R27" s="158"/>
      <c r="S27" s="158"/>
      <c r="T27" s="158"/>
      <c r="U27" s="158"/>
      <c r="V27" s="18" t="s">
        <v>13</v>
      </c>
    </row>
    <row r="28" spans="1:22" s="1" customFormat="1" ht="30" customHeight="1" thickTop="1">
      <c r="A28" s="162" t="s">
        <v>16</v>
      </c>
      <c r="B28" s="61"/>
      <c r="C28" s="61"/>
      <c r="D28" s="61"/>
      <c r="E28" s="62"/>
      <c r="F28" s="136" t="s">
        <v>47</v>
      </c>
      <c r="G28" s="137"/>
      <c r="H28" s="137"/>
      <c r="I28" s="138"/>
      <c r="J28" s="67" t="s">
        <v>44</v>
      </c>
      <c r="K28" s="67"/>
      <c r="L28" s="67"/>
      <c r="M28" s="67" t="s">
        <v>45</v>
      </c>
      <c r="N28" s="67"/>
      <c r="O28" s="67"/>
      <c r="P28" s="67"/>
      <c r="Q28" s="67"/>
      <c r="R28" s="67"/>
      <c r="S28" s="98" t="s">
        <v>24</v>
      </c>
      <c r="T28" s="99"/>
      <c r="U28" s="99"/>
      <c r="V28" s="100"/>
    </row>
    <row r="29" spans="1:22" s="1" customFormat="1" ht="30" customHeight="1">
      <c r="A29" s="86" t="s">
        <v>14</v>
      </c>
      <c r="B29" s="69"/>
      <c r="C29" s="154" t="s">
        <v>43</v>
      </c>
      <c r="D29" s="89"/>
      <c r="E29" s="90"/>
      <c r="F29" s="78" t="s">
        <v>50</v>
      </c>
      <c r="G29" s="61"/>
      <c r="H29" s="61"/>
      <c r="I29" s="62"/>
      <c r="J29" s="69"/>
      <c r="K29" s="69"/>
      <c r="L29" s="69"/>
      <c r="M29" s="69" t="s">
        <v>18</v>
      </c>
      <c r="N29" s="69"/>
      <c r="O29" s="69"/>
      <c r="P29" s="69" t="s">
        <v>29</v>
      </c>
      <c r="Q29" s="69"/>
      <c r="R29" s="69"/>
      <c r="S29" s="101" t="s">
        <v>46</v>
      </c>
      <c r="T29" s="102"/>
      <c r="U29" s="102"/>
      <c r="V29" s="103"/>
    </row>
    <row r="30" spans="1:22" s="1" customFormat="1" ht="30" customHeight="1">
      <c r="A30" s="11"/>
      <c r="B30" s="6" t="s">
        <v>15</v>
      </c>
      <c r="C30" s="3"/>
      <c r="D30" s="134" t="s">
        <v>17</v>
      </c>
      <c r="E30" s="135"/>
      <c r="F30" s="96"/>
      <c r="G30" s="97"/>
      <c r="H30" s="97"/>
      <c r="I30" s="6" t="s">
        <v>13</v>
      </c>
      <c r="J30" s="96"/>
      <c r="K30" s="97"/>
      <c r="L30" s="6" t="s">
        <v>13</v>
      </c>
      <c r="M30" s="96"/>
      <c r="N30" s="97"/>
      <c r="O30" s="6" t="s">
        <v>13</v>
      </c>
      <c r="P30" s="96"/>
      <c r="Q30" s="97"/>
      <c r="R30" s="6" t="s">
        <v>13</v>
      </c>
      <c r="S30" s="96"/>
      <c r="T30" s="97"/>
      <c r="U30" s="97"/>
      <c r="V30" s="10" t="s">
        <v>13</v>
      </c>
    </row>
    <row r="31" spans="1:22" s="12" customFormat="1" ht="45" customHeight="1" thickBot="1">
      <c r="A31" s="91"/>
      <c r="B31" s="92"/>
      <c r="C31" s="93"/>
      <c r="D31" s="94"/>
      <c r="E31" s="92"/>
      <c r="F31" s="93"/>
      <c r="G31" s="94"/>
      <c r="H31" s="94"/>
      <c r="I31" s="92"/>
      <c r="J31" s="93"/>
      <c r="K31" s="94"/>
      <c r="L31" s="92"/>
      <c r="M31" s="93"/>
      <c r="N31" s="94"/>
      <c r="O31" s="92"/>
      <c r="P31" s="93"/>
      <c r="Q31" s="94"/>
      <c r="R31" s="92"/>
      <c r="S31" s="93">
        <f>O27-J31-M31-P31</f>
        <v>0</v>
      </c>
      <c r="T31" s="94"/>
      <c r="U31" s="94"/>
      <c r="V31" s="95"/>
    </row>
    <row r="32" spans="1:22" s="1" customFormat="1" ht="30" customHeight="1"/>
    <row r="33" ht="30" customHeight="1"/>
    <row r="34" ht="30" customHeight="1"/>
  </sheetData>
  <mergeCells count="77">
    <mergeCell ref="C29:E29"/>
    <mergeCell ref="O27:U27"/>
    <mergeCell ref="A27:G27"/>
    <mergeCell ref="A26:H26"/>
    <mergeCell ref="A28:E28"/>
    <mergeCell ref="O26:V26"/>
    <mergeCell ref="A1:I1"/>
    <mergeCell ref="A20:H20"/>
    <mergeCell ref="A21:A24"/>
    <mergeCell ref="B21:H21"/>
    <mergeCell ref="B22:H22"/>
    <mergeCell ref="B23:H23"/>
    <mergeCell ref="B24:H24"/>
    <mergeCell ref="A4:V4"/>
    <mergeCell ref="S18:T19"/>
    <mergeCell ref="M16:N16"/>
    <mergeCell ref="K10:M10"/>
    <mergeCell ref="K16:L16"/>
    <mergeCell ref="K18:L19"/>
    <mergeCell ref="I14:K14"/>
    <mergeCell ref="I15:K15"/>
    <mergeCell ref="A17:C17"/>
    <mergeCell ref="A16:C16"/>
    <mergeCell ref="D16:H16"/>
    <mergeCell ref="I16:J16"/>
    <mergeCell ref="C31:E31"/>
    <mergeCell ref="J30:K30"/>
    <mergeCell ref="F30:H30"/>
    <mergeCell ref="I20:R20"/>
    <mergeCell ref="I21:R21"/>
    <mergeCell ref="I26:N26"/>
    <mergeCell ref="I27:M27"/>
    <mergeCell ref="F29:I29"/>
    <mergeCell ref="A25:R25"/>
    <mergeCell ref="I23:R23"/>
    <mergeCell ref="I22:R22"/>
    <mergeCell ref="D30:E30"/>
    <mergeCell ref="F28:I28"/>
    <mergeCell ref="D19:F19"/>
    <mergeCell ref="S25:V25"/>
    <mergeCell ref="S20:V20"/>
    <mergeCell ref="A18:C19"/>
    <mergeCell ref="G19:J19"/>
    <mergeCell ref="S21:S23"/>
    <mergeCell ref="T24:V24"/>
    <mergeCell ref="A31:B31"/>
    <mergeCell ref="M29:O29"/>
    <mergeCell ref="P29:R29"/>
    <mergeCell ref="S31:V31"/>
    <mergeCell ref="F31:I31"/>
    <mergeCell ref="J31:L31"/>
    <mergeCell ref="J28:L29"/>
    <mergeCell ref="S30:U30"/>
    <mergeCell ref="S28:V28"/>
    <mergeCell ref="S29:V29"/>
    <mergeCell ref="A29:B29"/>
    <mergeCell ref="M28:R28"/>
    <mergeCell ref="P31:R31"/>
    <mergeCell ref="M31:O31"/>
    <mergeCell ref="M30:N30"/>
    <mergeCell ref="P30:Q30"/>
    <mergeCell ref="P6:U6"/>
    <mergeCell ref="M18:R19"/>
    <mergeCell ref="I24:R24"/>
    <mergeCell ref="S14:V14"/>
    <mergeCell ref="S15:V16"/>
    <mergeCell ref="L14:R14"/>
    <mergeCell ref="L15:R15"/>
    <mergeCell ref="G18:J18"/>
    <mergeCell ref="A8:J8"/>
    <mergeCell ref="A13:V13"/>
    <mergeCell ref="U18:V19"/>
    <mergeCell ref="D18:F18"/>
    <mergeCell ref="D17:V17"/>
    <mergeCell ref="A14:C15"/>
    <mergeCell ref="D14:H15"/>
    <mergeCell ref="O16:R16"/>
  </mergeCells>
  <phoneticPr fontId="2"/>
  <pageMargins left="0.74" right="0.69" top="0.83" bottom="0.76" header="0.51200000000000001" footer="0.51200000000000001"/>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0"/>
  <sheetViews>
    <sheetView tabSelected="1" view="pageBreakPreview" zoomScaleNormal="100" zoomScaleSheetLayoutView="100" workbookViewId="0">
      <selection activeCell="S31" sqref="A28:V31"/>
    </sheetView>
  </sheetViews>
  <sheetFormatPr defaultRowHeight="13.5"/>
  <cols>
    <col min="1" max="1" width="5.25" customWidth="1"/>
    <col min="2" max="2" width="5.625" customWidth="1"/>
    <col min="3" max="3" width="4.625" customWidth="1"/>
    <col min="4" max="4" width="4.375" customWidth="1"/>
    <col min="5" max="5" width="4.25" customWidth="1"/>
    <col min="6" max="6" width="4.5" customWidth="1"/>
    <col min="7" max="7" width="5.25" customWidth="1"/>
    <col min="8" max="8" width="5.375" customWidth="1"/>
    <col min="9" max="10" width="5.25" customWidth="1"/>
    <col min="11" max="11" width="5.5" customWidth="1"/>
    <col min="12" max="15" width="5.25" customWidth="1"/>
    <col min="16" max="16" width="5.375" customWidth="1"/>
    <col min="17" max="17" width="5.5" customWidth="1"/>
    <col min="18" max="18" width="4.875" customWidth="1"/>
    <col min="19" max="19" width="4.625" customWidth="1"/>
    <col min="20" max="20" width="5.625" customWidth="1"/>
    <col min="21" max="21" width="5.25" customWidth="1"/>
    <col min="22" max="22" width="4.75" customWidth="1"/>
    <col min="24" max="24" width="13.5" customWidth="1"/>
    <col min="25" max="25" width="18.375" customWidth="1"/>
    <col min="26" max="26" width="13.5" customWidth="1"/>
  </cols>
  <sheetData>
    <row r="1" spans="1:32" ht="18" customHeight="1">
      <c r="A1" s="75" t="s">
        <v>51</v>
      </c>
      <c r="B1" s="75"/>
      <c r="C1" s="75"/>
      <c r="D1" s="75"/>
      <c r="E1" s="75"/>
      <c r="F1" s="75"/>
      <c r="G1" s="75"/>
      <c r="H1" s="75"/>
      <c r="I1" s="75"/>
    </row>
    <row r="2" spans="1:32" ht="18" customHeight="1">
      <c r="A2" s="16"/>
      <c r="B2" s="16"/>
      <c r="C2" s="16"/>
      <c r="D2" s="16"/>
      <c r="E2" s="16"/>
      <c r="F2" s="16"/>
      <c r="G2" s="22"/>
      <c r="H2" s="22"/>
      <c r="I2" s="22"/>
    </row>
    <row r="3" spans="1:32" ht="18" customHeight="1">
      <c r="A3" s="16"/>
      <c r="B3" s="16"/>
      <c r="C3" s="16"/>
      <c r="D3" s="16"/>
      <c r="E3" s="16"/>
      <c r="F3" s="16"/>
    </row>
    <row r="4" spans="1:32" ht="27" customHeight="1">
      <c r="A4" s="150" t="s">
        <v>23</v>
      </c>
      <c r="B4" s="151"/>
      <c r="C4" s="151"/>
      <c r="D4" s="151"/>
      <c r="E4" s="151"/>
      <c r="F4" s="151"/>
      <c r="G4" s="151"/>
      <c r="H4" s="151"/>
      <c r="I4" s="151"/>
      <c r="J4" s="151"/>
      <c r="K4" s="151"/>
      <c r="L4" s="151"/>
      <c r="M4" s="151"/>
      <c r="N4" s="151"/>
      <c r="O4" s="151"/>
      <c r="P4" s="151"/>
      <c r="Q4" s="151"/>
      <c r="R4" s="151"/>
      <c r="S4" s="151"/>
      <c r="T4" s="151"/>
      <c r="U4" s="151"/>
      <c r="V4" s="151"/>
    </row>
    <row r="5" spans="1:32" ht="21" customHeight="1">
      <c r="A5" s="7"/>
      <c r="B5" s="8"/>
      <c r="C5" s="8"/>
      <c r="D5" s="8"/>
      <c r="E5" s="8"/>
      <c r="F5" s="8"/>
      <c r="G5" s="8"/>
      <c r="H5" s="8"/>
      <c r="I5" s="8"/>
      <c r="J5" s="8"/>
      <c r="K5" s="8"/>
      <c r="L5" s="8"/>
      <c r="M5" s="8"/>
      <c r="N5" s="8"/>
      <c r="O5" s="8"/>
      <c r="P5" s="8"/>
      <c r="Q5" s="8"/>
      <c r="R5" s="8"/>
      <c r="S5" s="8"/>
      <c r="T5" s="8"/>
      <c r="U5" s="8"/>
      <c r="V5" s="8"/>
    </row>
    <row r="6" spans="1:32" ht="21" customHeight="1">
      <c r="A6" s="7"/>
      <c r="B6" s="8"/>
      <c r="C6" s="8"/>
      <c r="D6" s="8"/>
      <c r="E6" s="8"/>
      <c r="F6" s="8"/>
      <c r="G6" s="8"/>
      <c r="H6" s="8"/>
      <c r="I6" s="8"/>
      <c r="J6" s="8"/>
      <c r="K6" s="8"/>
      <c r="L6" s="8"/>
      <c r="M6" s="8"/>
      <c r="N6" s="8"/>
      <c r="O6" s="8"/>
      <c r="P6" s="58" t="s">
        <v>92</v>
      </c>
      <c r="Q6" s="58"/>
      <c r="R6" s="58"/>
      <c r="S6" s="58"/>
      <c r="T6" s="58"/>
      <c r="U6" s="58"/>
      <c r="V6" s="8"/>
    </row>
    <row r="7" spans="1:32" ht="18" customHeight="1">
      <c r="A7" s="5"/>
      <c r="B7" s="4"/>
      <c r="C7" s="4"/>
      <c r="D7" s="4"/>
      <c r="E7" s="4"/>
      <c r="F7" s="4"/>
      <c r="G7" s="4"/>
      <c r="H7" s="4"/>
      <c r="I7" s="4"/>
      <c r="J7" s="4"/>
      <c r="K7" s="4"/>
      <c r="L7" s="4"/>
      <c r="M7" s="4"/>
      <c r="N7" s="4"/>
      <c r="O7" s="4"/>
      <c r="P7" s="4"/>
      <c r="Q7" s="4"/>
      <c r="R7" s="4"/>
      <c r="S7" s="4"/>
      <c r="T7" s="4"/>
      <c r="U7" s="4"/>
      <c r="V7" s="4"/>
    </row>
    <row r="8" spans="1:32" ht="21" customHeight="1">
      <c r="A8" s="75" t="s">
        <v>26</v>
      </c>
      <c r="B8" s="75"/>
      <c r="C8" s="75"/>
      <c r="D8" s="75"/>
      <c r="E8" s="75"/>
      <c r="F8" s="75"/>
      <c r="G8" s="75"/>
      <c r="H8" s="75"/>
      <c r="I8" s="75"/>
      <c r="J8" s="75"/>
    </row>
    <row r="9" spans="1:32" ht="21" customHeight="1">
      <c r="A9" s="16"/>
      <c r="B9" s="16"/>
      <c r="C9" s="16"/>
      <c r="D9" s="16"/>
      <c r="E9" s="16"/>
      <c r="F9" s="16"/>
      <c r="G9" s="16"/>
      <c r="H9" s="16"/>
      <c r="I9" s="16"/>
      <c r="J9" s="16"/>
    </row>
    <row r="10" spans="1:32" ht="21" customHeight="1">
      <c r="K10" s="193" t="s">
        <v>94</v>
      </c>
      <c r="L10" s="193"/>
      <c r="M10" s="193"/>
      <c r="N10" s="193"/>
      <c r="O10" s="193"/>
      <c r="P10" s="193"/>
      <c r="Q10" s="193"/>
      <c r="R10" s="193"/>
      <c r="U10" s="9" t="s">
        <v>22</v>
      </c>
    </row>
    <row r="11" spans="1:32" ht="21" customHeight="1">
      <c r="K11" s="14"/>
      <c r="L11" s="14"/>
      <c r="M11" s="14"/>
      <c r="U11" s="17"/>
    </row>
    <row r="12" spans="1:32" ht="18" customHeight="1">
      <c r="K12" s="4"/>
      <c r="L12" s="4"/>
      <c r="M12" s="4"/>
      <c r="U12" s="4"/>
    </row>
    <row r="13" spans="1:32" ht="21" customHeight="1" thickBot="1">
      <c r="A13" s="75" t="s">
        <v>48</v>
      </c>
      <c r="B13" s="75"/>
      <c r="C13" s="75"/>
      <c r="D13" s="75"/>
      <c r="E13" s="75"/>
      <c r="F13" s="75"/>
      <c r="G13" s="75"/>
      <c r="H13" s="75"/>
      <c r="I13" s="75"/>
      <c r="J13" s="75"/>
      <c r="K13" s="75"/>
      <c r="L13" s="75"/>
      <c r="M13" s="75"/>
      <c r="N13" s="75"/>
      <c r="O13" s="75"/>
      <c r="P13" s="75"/>
      <c r="Q13" s="75"/>
      <c r="R13" s="75"/>
      <c r="S13" s="75"/>
      <c r="T13" s="75"/>
      <c r="U13" s="75"/>
      <c r="V13" s="75"/>
    </row>
    <row r="14" spans="1:32" s="1" customFormat="1" ht="24" customHeight="1">
      <c r="A14" s="69" t="s">
        <v>0</v>
      </c>
      <c r="B14" s="69"/>
      <c r="C14" s="69"/>
      <c r="D14" s="185"/>
      <c r="E14" s="185"/>
      <c r="F14" s="185"/>
      <c r="G14" s="185"/>
      <c r="H14" s="185"/>
      <c r="I14" s="211" t="s">
        <v>19</v>
      </c>
      <c r="J14" s="211"/>
      <c r="K14" s="211"/>
      <c r="L14" s="212"/>
      <c r="M14" s="212"/>
      <c r="N14" s="212"/>
      <c r="O14" s="212"/>
      <c r="P14" s="212"/>
      <c r="Q14" s="212"/>
      <c r="R14" s="212"/>
      <c r="S14" s="213" t="s">
        <v>41</v>
      </c>
      <c r="T14" s="213"/>
      <c r="U14" s="213"/>
      <c r="V14" s="213"/>
      <c r="X14" s="44" t="s">
        <v>75</v>
      </c>
      <c r="Y14" s="54"/>
      <c r="Z14" s="55" t="s">
        <v>83</v>
      </c>
    </row>
    <row r="15" spans="1:32" s="1" customFormat="1" ht="39" customHeight="1" thickBot="1">
      <c r="A15" s="69"/>
      <c r="B15" s="69"/>
      <c r="C15" s="69"/>
      <c r="D15" s="185"/>
      <c r="E15" s="185"/>
      <c r="F15" s="185"/>
      <c r="G15" s="185"/>
      <c r="H15" s="185"/>
      <c r="I15" s="186" t="s">
        <v>1</v>
      </c>
      <c r="J15" s="186"/>
      <c r="K15" s="186"/>
      <c r="L15" s="187"/>
      <c r="M15" s="187"/>
      <c r="N15" s="187"/>
      <c r="O15" s="187"/>
      <c r="P15" s="187"/>
      <c r="Q15" s="187"/>
      <c r="R15" s="187"/>
      <c r="S15" s="172"/>
      <c r="T15" s="172"/>
      <c r="U15" s="172"/>
      <c r="V15" s="172"/>
      <c r="X15" s="45">
        <f>IF(ISERROR(VLOOKUP(S15,A34:B45,2,)),0,VLOOKUP(S15,A34:B45,2,))</f>
        <v>0</v>
      </c>
      <c r="Y15" s="41"/>
      <c r="Z15" s="53" t="s">
        <v>84</v>
      </c>
      <c r="AA15" s="194"/>
      <c r="AB15" s="195"/>
      <c r="AC15" s="1" t="s">
        <v>61</v>
      </c>
      <c r="AD15" s="53" t="s">
        <v>85</v>
      </c>
      <c r="AE15" s="195" t="str">
        <f>IF(ISERROR(IF(ISBLANK(AA15),"-",DATEDIF(AA15,D16,"y"))),"",IF(ISBLANK(AA15),"-",DATEDIF(AA15,D16,"y")))</f>
        <v>-</v>
      </c>
      <c r="AF15" s="195"/>
    </row>
    <row r="16" spans="1:32" s="1" customFormat="1" ht="39" customHeight="1">
      <c r="A16" s="69" t="s">
        <v>2</v>
      </c>
      <c r="B16" s="69"/>
      <c r="C16" s="69"/>
      <c r="D16" s="178"/>
      <c r="E16" s="178"/>
      <c r="F16" s="178"/>
      <c r="G16" s="178"/>
      <c r="H16" s="178"/>
      <c r="I16" s="69" t="s">
        <v>3</v>
      </c>
      <c r="J16" s="69"/>
      <c r="K16" s="174"/>
      <c r="L16" s="174"/>
      <c r="M16" s="154" t="s">
        <v>4</v>
      </c>
      <c r="N16" s="90"/>
      <c r="O16" s="89"/>
      <c r="P16" s="89"/>
      <c r="Q16" s="89"/>
      <c r="R16" s="90"/>
      <c r="S16" s="173"/>
      <c r="T16" s="173"/>
      <c r="U16" s="173"/>
      <c r="V16" s="173"/>
    </row>
    <row r="17" spans="1:32" s="1" customFormat="1" ht="39" customHeight="1">
      <c r="A17" s="69" t="s">
        <v>6</v>
      </c>
      <c r="B17" s="69"/>
      <c r="C17" s="69"/>
      <c r="D17" s="182"/>
      <c r="E17" s="183"/>
      <c r="F17" s="184"/>
      <c r="G17" s="184"/>
      <c r="H17" s="184"/>
      <c r="I17" s="184"/>
      <c r="J17" s="184"/>
      <c r="K17" s="184"/>
      <c r="L17" s="184"/>
      <c r="M17" s="184"/>
      <c r="N17" s="184"/>
      <c r="O17" s="184"/>
      <c r="P17" s="184"/>
      <c r="Q17" s="184"/>
      <c r="R17" s="184"/>
      <c r="S17" s="184"/>
      <c r="T17" s="184"/>
      <c r="U17" s="184"/>
      <c r="V17" s="214"/>
    </row>
    <row r="18" spans="1:32" s="1" customFormat="1" ht="27" customHeight="1" thickBot="1">
      <c r="A18" s="152" t="s">
        <v>27</v>
      </c>
      <c r="B18" s="112"/>
      <c r="C18" s="113"/>
      <c r="D18" s="199" t="s">
        <v>19</v>
      </c>
      <c r="E18" s="200"/>
      <c r="F18" s="201"/>
      <c r="G18" s="199"/>
      <c r="H18" s="200"/>
      <c r="I18" s="200"/>
      <c r="J18" s="201"/>
      <c r="K18" s="76" t="s">
        <v>7</v>
      </c>
      <c r="L18" s="60"/>
      <c r="M18" s="59"/>
      <c r="N18" s="59"/>
      <c r="O18" s="59"/>
      <c r="P18" s="59"/>
      <c r="Q18" s="59"/>
      <c r="R18" s="60"/>
      <c r="S18" s="152" t="s">
        <v>49</v>
      </c>
      <c r="T18" s="113"/>
      <c r="U18" s="76"/>
      <c r="V18" s="60"/>
      <c r="X18" s="29" t="s">
        <v>54</v>
      </c>
      <c r="Y18" s="29" t="s">
        <v>55</v>
      </c>
      <c r="Z18" s="29" t="s">
        <v>57</v>
      </c>
      <c r="AA18" s="29" t="s">
        <v>59</v>
      </c>
    </row>
    <row r="19" spans="1:32" s="1" customFormat="1" ht="39" customHeight="1" thickTop="1" thickBot="1">
      <c r="A19" s="98"/>
      <c r="B19" s="215"/>
      <c r="C19" s="115"/>
      <c r="D19" s="202" t="s">
        <v>1</v>
      </c>
      <c r="E19" s="203"/>
      <c r="F19" s="204"/>
      <c r="G19" s="202"/>
      <c r="H19" s="203"/>
      <c r="I19" s="203"/>
      <c r="J19" s="204"/>
      <c r="K19" s="78"/>
      <c r="L19" s="62"/>
      <c r="M19" s="61"/>
      <c r="N19" s="61"/>
      <c r="O19" s="61"/>
      <c r="P19" s="61"/>
      <c r="Q19" s="61"/>
      <c r="R19" s="62"/>
      <c r="S19" s="101"/>
      <c r="T19" s="153"/>
      <c r="U19" s="78"/>
      <c r="V19" s="62"/>
      <c r="X19" s="24" t="s">
        <v>52</v>
      </c>
      <c r="Y19" s="26" t="s">
        <v>56</v>
      </c>
      <c r="Z19" s="27" t="s">
        <v>58</v>
      </c>
      <c r="AA19" s="42" t="s">
        <v>60</v>
      </c>
      <c r="AC19" s="1" t="s">
        <v>62</v>
      </c>
      <c r="AD19" s="1" t="s">
        <v>63</v>
      </c>
    </row>
    <row r="20" spans="1:32" s="1" customFormat="1" ht="36" customHeight="1" thickTop="1" thickBot="1">
      <c r="A20" s="76" t="s">
        <v>42</v>
      </c>
      <c r="B20" s="59"/>
      <c r="C20" s="59"/>
      <c r="D20" s="59"/>
      <c r="E20" s="59"/>
      <c r="F20" s="59"/>
      <c r="G20" s="59"/>
      <c r="H20" s="60"/>
      <c r="I20" s="165"/>
      <c r="J20" s="166"/>
      <c r="K20" s="166"/>
      <c r="L20" s="166"/>
      <c r="M20" s="89" t="s">
        <v>53</v>
      </c>
      <c r="N20" s="89"/>
      <c r="O20" s="166" t="str">
        <f>IF(ISBLANK(D16),A59,D16)</f>
        <v>（＝退職年月日）</v>
      </c>
      <c r="P20" s="166"/>
      <c r="Q20" s="166"/>
      <c r="R20" s="167"/>
      <c r="S20" s="37" t="str">
        <f>IF(ISERROR(AC20),"-",AC20)</f>
        <v>-</v>
      </c>
      <c r="T20" s="50" t="s">
        <v>15</v>
      </c>
      <c r="U20" s="38" t="str">
        <f>IF(ISERROR(AD20),"-",AD20)</f>
        <v>-</v>
      </c>
      <c r="V20" s="56" t="s">
        <v>11</v>
      </c>
      <c r="X20" s="23" t="e">
        <f>DATEDIF(I20,O20,"m")</f>
        <v>#VALUE!</v>
      </c>
      <c r="Y20" s="25" t="e">
        <f>EDATE(I20,X20+1)-1</f>
        <v>#VALUE!</v>
      </c>
      <c r="Z20" s="27" t="e">
        <f>IF(O20=Y20,1,0)</f>
        <v>#VALUE!</v>
      </c>
      <c r="AA20" s="46" t="e">
        <f>X20+Z20</f>
        <v>#VALUE!</v>
      </c>
      <c r="AB20" s="1" t="s">
        <v>61</v>
      </c>
      <c r="AC20" s="28" t="e">
        <f>ROUNDDOWN(AA20/12,0)</f>
        <v>#VALUE!</v>
      </c>
      <c r="AD20" s="28" t="e">
        <f>MOD(AA20,12)</f>
        <v>#VALUE!</v>
      </c>
    </row>
    <row r="21" spans="1:32" s="1" customFormat="1" ht="33" customHeight="1" thickTop="1" thickBot="1">
      <c r="A21" s="216" t="s">
        <v>8</v>
      </c>
      <c r="B21" s="141" t="s">
        <v>9</v>
      </c>
      <c r="C21" s="142"/>
      <c r="D21" s="142"/>
      <c r="E21" s="142"/>
      <c r="F21" s="142"/>
      <c r="G21" s="142"/>
      <c r="H21" s="143"/>
      <c r="I21" s="196"/>
      <c r="J21" s="197"/>
      <c r="K21" s="197"/>
      <c r="L21" s="197"/>
      <c r="M21" s="59"/>
      <c r="N21" s="59"/>
      <c r="O21" s="197"/>
      <c r="P21" s="197"/>
      <c r="Q21" s="197"/>
      <c r="R21" s="198"/>
      <c r="S21" s="116" t="s">
        <v>34</v>
      </c>
      <c r="T21" s="13" t="s">
        <v>35</v>
      </c>
      <c r="U21" s="2"/>
      <c r="V21" s="6" t="s">
        <v>11</v>
      </c>
      <c r="AA21" s="43" t="s">
        <v>11</v>
      </c>
      <c r="AC21" s="1" t="s">
        <v>64</v>
      </c>
      <c r="AD21" s="1" t="s">
        <v>65</v>
      </c>
    </row>
    <row r="22" spans="1:32" s="1" customFormat="1" ht="33" customHeight="1" thickTop="1">
      <c r="A22" s="216"/>
      <c r="B22" s="144"/>
      <c r="C22" s="217"/>
      <c r="D22" s="217"/>
      <c r="E22" s="217"/>
      <c r="F22" s="217"/>
      <c r="G22" s="217"/>
      <c r="H22" s="146"/>
      <c r="I22" s="191"/>
      <c r="J22" s="218"/>
      <c r="K22" s="218"/>
      <c r="L22" s="218"/>
      <c r="M22" s="219"/>
      <c r="N22" s="219"/>
      <c r="O22" s="218"/>
      <c r="P22" s="218"/>
      <c r="Q22" s="218"/>
      <c r="R22" s="192"/>
      <c r="S22" s="117"/>
      <c r="T22" s="220" t="s">
        <v>36</v>
      </c>
      <c r="U22" s="221"/>
      <c r="V22" s="57" t="s">
        <v>11</v>
      </c>
    </row>
    <row r="23" spans="1:32" s="1" customFormat="1" ht="33" customHeight="1">
      <c r="A23" s="216"/>
      <c r="B23" s="144"/>
      <c r="C23" s="217"/>
      <c r="D23" s="217"/>
      <c r="E23" s="217"/>
      <c r="F23" s="217"/>
      <c r="G23" s="217"/>
      <c r="H23" s="146"/>
      <c r="I23" s="191"/>
      <c r="J23" s="218"/>
      <c r="K23" s="218"/>
      <c r="L23" s="218"/>
      <c r="M23" s="219"/>
      <c r="N23" s="219"/>
      <c r="O23" s="218"/>
      <c r="P23" s="218"/>
      <c r="Q23" s="218"/>
      <c r="R23" s="192"/>
      <c r="S23" s="117"/>
      <c r="T23" s="220" t="s">
        <v>35</v>
      </c>
      <c r="U23" s="221"/>
      <c r="V23" s="57" t="s">
        <v>11</v>
      </c>
    </row>
    <row r="24" spans="1:32" s="1" customFormat="1" ht="33" customHeight="1">
      <c r="A24" s="216"/>
      <c r="B24" s="147" t="s">
        <v>12</v>
      </c>
      <c r="C24" s="148"/>
      <c r="D24" s="148"/>
      <c r="E24" s="148"/>
      <c r="F24" s="148"/>
      <c r="G24" s="148"/>
      <c r="H24" s="149"/>
      <c r="I24" s="175"/>
      <c r="J24" s="176"/>
      <c r="K24" s="176"/>
      <c r="L24" s="176"/>
      <c r="M24" s="61"/>
      <c r="N24" s="61"/>
      <c r="O24" s="176"/>
      <c r="P24" s="176"/>
      <c r="Q24" s="176"/>
      <c r="R24" s="177"/>
      <c r="S24" s="205" t="s">
        <v>32</v>
      </c>
      <c r="T24" s="206" t="s">
        <v>10</v>
      </c>
      <c r="U24" s="206"/>
      <c r="V24" s="222"/>
    </row>
    <row r="25" spans="1:32" s="1" customFormat="1" ht="36" customHeight="1" thickBot="1">
      <c r="A25" s="223" t="s">
        <v>28</v>
      </c>
      <c r="B25" s="130"/>
      <c r="C25" s="130"/>
      <c r="D25" s="130"/>
      <c r="E25" s="130"/>
      <c r="F25" s="130"/>
      <c r="G25" s="130"/>
      <c r="H25" s="130"/>
      <c r="I25" s="130"/>
      <c r="J25" s="130"/>
      <c r="K25" s="130"/>
      <c r="L25" s="130"/>
      <c r="M25" s="130"/>
      <c r="N25" s="130"/>
      <c r="O25" s="130"/>
      <c r="P25" s="130"/>
      <c r="Q25" s="130"/>
      <c r="R25" s="131"/>
      <c r="S25" s="39" t="str">
        <f>S20</f>
        <v>-</v>
      </c>
      <c r="T25" s="51" t="s">
        <v>15</v>
      </c>
      <c r="U25" s="40" t="str">
        <f>U20</f>
        <v>-</v>
      </c>
      <c r="V25" s="19" t="s">
        <v>11</v>
      </c>
    </row>
    <row r="26" spans="1:32" s="1" customFormat="1" ht="30" customHeight="1" thickTop="1">
      <c r="A26" s="163" t="s">
        <v>87</v>
      </c>
      <c r="B26" s="161"/>
      <c r="C26" s="161"/>
      <c r="D26" s="161"/>
      <c r="E26" s="161"/>
      <c r="F26" s="161"/>
      <c r="G26" s="161"/>
      <c r="H26" s="161"/>
      <c r="I26" s="124" t="s">
        <v>88</v>
      </c>
      <c r="J26" s="125"/>
      <c r="K26" s="125"/>
      <c r="L26" s="125"/>
      <c r="M26" s="125"/>
      <c r="N26" s="126"/>
      <c r="O26" s="163" t="s">
        <v>89</v>
      </c>
      <c r="P26" s="161"/>
      <c r="Q26" s="161"/>
      <c r="R26" s="161"/>
      <c r="S26" s="161"/>
      <c r="T26" s="161"/>
      <c r="U26" s="161"/>
      <c r="V26" s="224"/>
    </row>
    <row r="27" spans="1:32" s="1" customFormat="1" ht="57" customHeight="1" thickBot="1">
      <c r="A27" s="171"/>
      <c r="B27" s="168"/>
      <c r="C27" s="168"/>
      <c r="D27" s="168"/>
      <c r="E27" s="168"/>
      <c r="F27" s="168"/>
      <c r="G27" s="168"/>
      <c r="H27" s="20" t="s">
        <v>13</v>
      </c>
      <c r="I27" s="169" t="str">
        <f>IF(ISERROR(X15*AA20),A56,X15*AA20)</f>
        <v>要[職名],[勤続期間]</v>
      </c>
      <c r="J27" s="170"/>
      <c r="K27" s="170"/>
      <c r="L27" s="170"/>
      <c r="M27" s="170"/>
      <c r="N27" s="19" t="s">
        <v>11</v>
      </c>
      <c r="O27" s="171" t="str">
        <f>IF(ISERROR(ROUNDDOWN(A27*I27,0)),A57,ROUNDDOWN(A27*I27,0))</f>
        <v>要①,②</v>
      </c>
      <c r="P27" s="168"/>
      <c r="Q27" s="168"/>
      <c r="R27" s="168"/>
      <c r="S27" s="168"/>
      <c r="T27" s="168"/>
      <c r="U27" s="168"/>
      <c r="V27" s="20" t="s">
        <v>13</v>
      </c>
    </row>
    <row r="28" spans="1:32" s="1" customFormat="1" ht="30" customHeight="1" thickTop="1">
      <c r="A28" s="78" t="s">
        <v>16</v>
      </c>
      <c r="B28" s="61"/>
      <c r="C28" s="61"/>
      <c r="D28" s="61"/>
      <c r="E28" s="62"/>
      <c r="F28" s="136" t="s">
        <v>47</v>
      </c>
      <c r="G28" s="137"/>
      <c r="H28" s="137"/>
      <c r="I28" s="138"/>
      <c r="J28" s="67" t="s">
        <v>90</v>
      </c>
      <c r="K28" s="67"/>
      <c r="L28" s="67"/>
      <c r="M28" s="67" t="s">
        <v>91</v>
      </c>
      <c r="N28" s="67"/>
      <c r="O28" s="67"/>
      <c r="P28" s="67"/>
      <c r="Q28" s="67"/>
      <c r="R28" s="67"/>
      <c r="S28" s="98" t="s">
        <v>24</v>
      </c>
      <c r="T28" s="215"/>
      <c r="U28" s="215"/>
      <c r="V28" s="115"/>
    </row>
    <row r="29" spans="1:32" s="1" customFormat="1" ht="30" customHeight="1">
      <c r="A29" s="69" t="s">
        <v>14</v>
      </c>
      <c r="B29" s="69"/>
      <c r="C29" s="154" t="s">
        <v>86</v>
      </c>
      <c r="D29" s="89"/>
      <c r="E29" s="90"/>
      <c r="F29" s="207" t="s">
        <v>50</v>
      </c>
      <c r="G29" s="208"/>
      <c r="H29" s="208"/>
      <c r="I29" s="209"/>
      <c r="J29" s="69"/>
      <c r="K29" s="69"/>
      <c r="L29" s="69"/>
      <c r="M29" s="69" t="s">
        <v>18</v>
      </c>
      <c r="N29" s="69"/>
      <c r="O29" s="69"/>
      <c r="P29" s="69" t="s">
        <v>29</v>
      </c>
      <c r="Q29" s="69"/>
      <c r="R29" s="69"/>
      <c r="S29" s="210" t="s">
        <v>46</v>
      </c>
      <c r="T29" s="102"/>
      <c r="U29" s="102"/>
      <c r="V29" s="225"/>
    </row>
    <row r="30" spans="1:32" s="1" customFormat="1" ht="30" customHeight="1">
      <c r="A30" s="3"/>
      <c r="B30" s="6" t="s">
        <v>15</v>
      </c>
      <c r="C30" s="3"/>
      <c r="D30" s="134" t="s">
        <v>17</v>
      </c>
      <c r="E30" s="135"/>
      <c r="F30" s="96"/>
      <c r="G30" s="97"/>
      <c r="H30" s="97"/>
      <c r="I30" s="6" t="s">
        <v>13</v>
      </c>
      <c r="J30" s="96"/>
      <c r="K30" s="97"/>
      <c r="L30" s="6" t="s">
        <v>13</v>
      </c>
      <c r="M30" s="96"/>
      <c r="N30" s="97"/>
      <c r="O30" s="6" t="s">
        <v>13</v>
      </c>
      <c r="P30" s="96"/>
      <c r="Q30" s="97"/>
      <c r="R30" s="52" t="s">
        <v>13</v>
      </c>
      <c r="S30" s="96"/>
      <c r="T30" s="97"/>
      <c r="U30" s="97"/>
      <c r="V30" s="6" t="s">
        <v>13</v>
      </c>
    </row>
    <row r="31" spans="1:32" s="12" customFormat="1" ht="40.5" customHeight="1">
      <c r="A31" s="226" t="str">
        <f>IF(AND(ISNUMBER(S25),ISNUMBER(U25)),S20+IF(U25&gt;0,1,0),"-")</f>
        <v>-</v>
      </c>
      <c r="B31" s="227"/>
      <c r="C31" s="228" t="str">
        <f>IF(A31="-","-",VLOOKUP(A31,F34:G40,2,FALSE)/10000)</f>
        <v>-</v>
      </c>
      <c r="D31" s="229"/>
      <c r="E31" s="230"/>
      <c r="F31" s="231" t="str">
        <f>IF(NOT(AND(ISNUMBER(O27),ISNUMBER(C31))),A58,IF(O27-(C31*10000)&lt;0,0,ROUNDDOWN(O27-(C31*10000),-3)))</f>
        <v>要③,④</v>
      </c>
      <c r="G31" s="232"/>
      <c r="H31" s="232"/>
      <c r="I31" s="233"/>
      <c r="J31" s="231" t="str">
        <f>IF(ISNUMBER(F31),MAX(M46:O52),"-")</f>
        <v>-</v>
      </c>
      <c r="K31" s="234"/>
      <c r="L31" s="235"/>
      <c r="M31" s="231" t="str">
        <f>IF(ISNUMBER(F31),ROUNDDOWN(F31*0.06,-2),"-")</f>
        <v>-</v>
      </c>
      <c r="N31" s="232"/>
      <c r="O31" s="233"/>
      <c r="P31" s="231" t="str">
        <f>IF(ISNUMBER(F31),ROUNDDOWN(F31*0.04,-2),"-")</f>
        <v>-</v>
      </c>
      <c r="Q31" s="232"/>
      <c r="R31" s="232"/>
      <c r="S31" s="236" t="str">
        <f>IF(ISNUMBER(F31),O27-J31-M31-P31,"-")</f>
        <v>-</v>
      </c>
      <c r="T31" s="237"/>
      <c r="U31" s="237"/>
      <c r="V31" s="238"/>
      <c r="AF31" s="1"/>
    </row>
    <row r="32" spans="1:32" s="1" customFormat="1" ht="30" customHeight="1"/>
    <row r="34" spans="1:15">
      <c r="A34" s="35" t="s">
        <v>67</v>
      </c>
      <c r="B34" s="32">
        <v>0.375</v>
      </c>
      <c r="F34" s="30" t="s">
        <v>71</v>
      </c>
      <c r="G34" s="181" t="s">
        <v>72</v>
      </c>
      <c r="H34" s="181"/>
      <c r="I34" s="181"/>
      <c r="K34" s="47" t="str">
        <f>F31</f>
        <v>要③,④</v>
      </c>
    </row>
    <row r="35" spans="1:15">
      <c r="A35" s="35" t="s">
        <v>66</v>
      </c>
      <c r="B35" s="32">
        <v>0.375</v>
      </c>
      <c r="F35" s="31">
        <v>0</v>
      </c>
      <c r="G35" s="189">
        <v>800000</v>
      </c>
      <c r="H35" s="189"/>
      <c r="I35" s="189"/>
    </row>
    <row r="36" spans="1:15">
      <c r="A36" s="35" t="s">
        <v>68</v>
      </c>
      <c r="B36" s="32">
        <v>0.375</v>
      </c>
      <c r="F36" s="31">
        <v>1</v>
      </c>
      <c r="G36" s="189">
        <v>800000</v>
      </c>
      <c r="H36" s="189"/>
      <c r="I36" s="189"/>
    </row>
    <row r="37" spans="1:15">
      <c r="A37" s="36" t="s">
        <v>69</v>
      </c>
      <c r="B37" s="32">
        <v>0.375</v>
      </c>
      <c r="F37" s="31">
        <v>2</v>
      </c>
      <c r="G37" s="189">
        <v>800000</v>
      </c>
      <c r="H37" s="189"/>
      <c r="I37" s="189"/>
    </row>
    <row r="38" spans="1:15">
      <c r="A38" s="36" t="s">
        <v>70</v>
      </c>
      <c r="B38" s="32">
        <v>0.375</v>
      </c>
      <c r="F38" s="31">
        <v>3</v>
      </c>
      <c r="G38" s="189">
        <v>1200000</v>
      </c>
      <c r="H38" s="189"/>
      <c r="I38" s="189"/>
    </row>
    <row r="39" spans="1:15">
      <c r="A39" s="36" t="str">
        <f>"副"&amp;A34</f>
        <v>副市長</v>
      </c>
      <c r="B39" s="32">
        <v>0.25</v>
      </c>
      <c r="F39" s="31">
        <v>4</v>
      </c>
      <c r="G39" s="189">
        <v>1600000</v>
      </c>
      <c r="H39" s="189"/>
      <c r="I39" s="189"/>
    </row>
    <row r="40" spans="1:15">
      <c r="A40" s="36" t="str">
        <f>"副"&amp;A35</f>
        <v>副町長</v>
      </c>
      <c r="B40" s="32">
        <v>0.25</v>
      </c>
      <c r="F40" s="34">
        <v>5</v>
      </c>
      <c r="G40" s="189">
        <v>2000000</v>
      </c>
      <c r="H40" s="189"/>
      <c r="I40" s="189"/>
    </row>
    <row r="41" spans="1:15">
      <c r="A41" s="36" t="str">
        <f>"副"&amp;A36</f>
        <v>副村長</v>
      </c>
      <c r="B41" s="32">
        <v>0.25</v>
      </c>
    </row>
    <row r="42" spans="1:15">
      <c r="A42" s="36" t="str">
        <f>"副"&amp;A37</f>
        <v>副組合長</v>
      </c>
      <c r="B42" s="32">
        <v>0.25</v>
      </c>
      <c r="F42" s="180" t="s">
        <v>76</v>
      </c>
      <c r="G42" s="180"/>
      <c r="H42" s="180"/>
      <c r="I42" s="180"/>
    </row>
    <row r="43" spans="1:15">
      <c r="A43" s="36" t="str">
        <f>"副"&amp;A38</f>
        <v>副管理者</v>
      </c>
      <c r="B43" s="32">
        <v>0.25</v>
      </c>
      <c r="F43" s="179" t="str">
        <f>F31</f>
        <v>要③,④</v>
      </c>
      <c r="G43" s="179"/>
      <c r="H43" s="179"/>
      <c r="I43" s="179"/>
    </row>
    <row r="44" spans="1:15">
      <c r="A44" s="34" t="s">
        <v>73</v>
      </c>
      <c r="B44" s="32">
        <v>0.2</v>
      </c>
      <c r="F44" s="33"/>
      <c r="G44" s="33"/>
      <c r="H44" s="33"/>
      <c r="I44" s="33"/>
    </row>
    <row r="45" spans="1:15">
      <c r="A45" s="34" t="s">
        <v>74</v>
      </c>
      <c r="B45" s="32">
        <v>0.2</v>
      </c>
      <c r="F45" s="190" t="s">
        <v>77</v>
      </c>
      <c r="G45" s="190"/>
      <c r="H45" s="190"/>
      <c r="I45" s="190"/>
      <c r="J45" s="30" t="s">
        <v>78</v>
      </c>
      <c r="K45" s="48"/>
      <c r="L45" s="48"/>
    </row>
    <row r="46" spans="1:15">
      <c r="F46" s="189">
        <v>1950000</v>
      </c>
      <c r="G46" s="189"/>
      <c r="H46" s="189"/>
      <c r="I46" s="189"/>
      <c r="J46" s="34">
        <v>5</v>
      </c>
      <c r="K46" s="189">
        <v>0</v>
      </c>
      <c r="L46" s="189"/>
      <c r="M46" s="188">
        <f>IF(F43&lt;=F46,ROUNDDOWN(((F43*J46/100)*1.021),0),0)</f>
        <v>0</v>
      </c>
      <c r="N46" s="188"/>
      <c r="O46" s="188"/>
    </row>
    <row r="47" spans="1:15">
      <c r="F47" s="189">
        <v>3300000</v>
      </c>
      <c r="G47" s="189"/>
      <c r="H47" s="189"/>
      <c r="I47" s="189"/>
      <c r="J47" s="34">
        <v>10</v>
      </c>
      <c r="K47" s="189">
        <v>97500</v>
      </c>
      <c r="L47" s="189"/>
      <c r="M47" s="188">
        <f>IF(AND(F43&lt;=F47,F43&gt;F46),ROUNDDOWN(((F43*J47/100-K47)*1.021),0),0)</f>
        <v>0</v>
      </c>
      <c r="N47" s="188"/>
      <c r="O47" s="188"/>
    </row>
    <row r="48" spans="1:15">
      <c r="F48" s="189">
        <v>6950000</v>
      </c>
      <c r="G48" s="189"/>
      <c r="H48" s="189"/>
      <c r="I48" s="189"/>
      <c r="J48" s="34">
        <v>20</v>
      </c>
      <c r="K48" s="189">
        <v>427500</v>
      </c>
      <c r="L48" s="189"/>
      <c r="M48" s="188">
        <f>IF(AND(F43&lt;=F48,F43&gt;F47),ROUNDDOWN(((F43*J48/100-K48)*1.021),0),0)</f>
        <v>0</v>
      </c>
      <c r="N48" s="188"/>
      <c r="O48" s="188"/>
    </row>
    <row r="49" spans="1:15">
      <c r="F49" s="189">
        <v>9000000</v>
      </c>
      <c r="G49" s="189"/>
      <c r="H49" s="189"/>
      <c r="I49" s="189"/>
      <c r="J49" s="34">
        <v>23</v>
      </c>
      <c r="K49" s="189">
        <v>636000</v>
      </c>
      <c r="L49" s="189"/>
      <c r="M49" s="188">
        <f>IF(AND(F43&lt;=F49,F43&gt;F48),ROUNDDOWN(((F43*J49/100-K49)*1.021),0),0)</f>
        <v>0</v>
      </c>
      <c r="N49" s="188"/>
      <c r="O49" s="188"/>
    </row>
    <row r="50" spans="1:15">
      <c r="F50" s="189">
        <v>18000000</v>
      </c>
      <c r="G50" s="189"/>
      <c r="H50" s="189"/>
      <c r="I50" s="189"/>
      <c r="J50" s="34">
        <v>33</v>
      </c>
      <c r="K50" s="189">
        <v>1536000</v>
      </c>
      <c r="L50" s="189"/>
      <c r="M50" s="188">
        <f>IF(AND(F43&lt;=F50,F43&gt;F49),ROUNDDOWN(((F43*J50/100-K50)*1.021),0),0)</f>
        <v>0</v>
      </c>
      <c r="N50" s="188"/>
      <c r="O50" s="188"/>
    </row>
    <row r="51" spans="1:15">
      <c r="F51" s="189">
        <v>40000000</v>
      </c>
      <c r="G51" s="189"/>
      <c r="H51" s="189"/>
      <c r="I51" s="189"/>
      <c r="J51" s="34">
        <v>40</v>
      </c>
      <c r="K51" s="189">
        <v>2796000</v>
      </c>
      <c r="L51" s="189"/>
      <c r="M51" s="188">
        <f>IF(AND(F43&lt;=F51,F43&gt;F50),ROUNDDOWN(((F43*J51/100-K51)*1.021),0),0)</f>
        <v>0</v>
      </c>
      <c r="N51" s="188"/>
      <c r="O51" s="188"/>
    </row>
    <row r="52" spans="1:15">
      <c r="F52" s="189">
        <v>999999999999</v>
      </c>
      <c r="G52" s="189"/>
      <c r="H52" s="189"/>
      <c r="I52" s="189"/>
      <c r="J52" s="34">
        <v>45</v>
      </c>
      <c r="K52" s="189">
        <v>4796000</v>
      </c>
      <c r="L52" s="189"/>
      <c r="M52" s="188">
        <f>IF(AND(F43&lt;=F52,F43&gt;F51),ROUNDDOWN(((F43*J52/100-K52)*1.021),0),0)</f>
        <v>0</v>
      </c>
      <c r="N52" s="188"/>
      <c r="O52" s="188"/>
    </row>
    <row r="55" spans="1:15">
      <c r="A55" t="s">
        <v>79</v>
      </c>
    </row>
    <row r="56" spans="1:15">
      <c r="A56" s="49" t="s">
        <v>80</v>
      </c>
      <c r="B56" s="49"/>
    </row>
    <row r="57" spans="1:15">
      <c r="A57" s="49" t="s">
        <v>81</v>
      </c>
    </row>
    <row r="58" spans="1:15">
      <c r="A58" s="49" t="s">
        <v>82</v>
      </c>
    </row>
    <row r="59" spans="1:15">
      <c r="A59" s="49" t="s">
        <v>93</v>
      </c>
    </row>
    <row r="60" spans="1:15">
      <c r="A60" s="49" t="s">
        <v>5</v>
      </c>
    </row>
  </sheetData>
  <mergeCells count="118">
    <mergeCell ref="M48:O48"/>
    <mergeCell ref="M49:O49"/>
    <mergeCell ref="M50:O50"/>
    <mergeCell ref="M51:O51"/>
    <mergeCell ref="K10:R10"/>
    <mergeCell ref="AA15:AB15"/>
    <mergeCell ref="AE15:AF15"/>
    <mergeCell ref="I21:L21"/>
    <mergeCell ref="M21:N21"/>
    <mergeCell ref="O21:R21"/>
    <mergeCell ref="I22:L22"/>
    <mergeCell ref="M22:N22"/>
    <mergeCell ref="O22:R22"/>
    <mergeCell ref="M52:O52"/>
    <mergeCell ref="G35:I35"/>
    <mergeCell ref="G36:I36"/>
    <mergeCell ref="G37:I37"/>
    <mergeCell ref="G38:I38"/>
    <mergeCell ref="G39:I39"/>
    <mergeCell ref="G40:I40"/>
    <mergeCell ref="F46:I46"/>
    <mergeCell ref="F47:I47"/>
    <mergeCell ref="F48:I48"/>
    <mergeCell ref="F49:I49"/>
    <mergeCell ref="F50:I50"/>
    <mergeCell ref="F51:I51"/>
    <mergeCell ref="F52:I52"/>
    <mergeCell ref="F45:I45"/>
    <mergeCell ref="K47:L47"/>
    <mergeCell ref="K48:L48"/>
    <mergeCell ref="K49:L49"/>
    <mergeCell ref="K50:L50"/>
    <mergeCell ref="K51:L51"/>
    <mergeCell ref="K52:L52"/>
    <mergeCell ref="K46:L46"/>
    <mergeCell ref="M46:O46"/>
    <mergeCell ref="M47:O47"/>
    <mergeCell ref="A1:I1"/>
    <mergeCell ref="A4:V4"/>
    <mergeCell ref="P6:U6"/>
    <mergeCell ref="A8:J8"/>
    <mergeCell ref="A13:V13"/>
    <mergeCell ref="F43:I43"/>
    <mergeCell ref="F42:I42"/>
    <mergeCell ref="G34:I34"/>
    <mergeCell ref="A17:C17"/>
    <mergeCell ref="D17:V17"/>
    <mergeCell ref="A14:C15"/>
    <mergeCell ref="D14:H15"/>
    <mergeCell ref="I14:K14"/>
    <mergeCell ref="L14:R14"/>
    <mergeCell ref="S14:V14"/>
    <mergeCell ref="I15:K15"/>
    <mergeCell ref="L15:R15"/>
    <mergeCell ref="U18:V19"/>
    <mergeCell ref="D19:F19"/>
    <mergeCell ref="G19:J19"/>
    <mergeCell ref="A20:H20"/>
    <mergeCell ref="A18:C19"/>
    <mergeCell ref="I23:L23"/>
    <mergeCell ref="M23:N23"/>
    <mergeCell ref="T24:V24"/>
    <mergeCell ref="S15:V16"/>
    <mergeCell ref="D18:F18"/>
    <mergeCell ref="G18:J18"/>
    <mergeCell ref="K18:L19"/>
    <mergeCell ref="M18:R19"/>
    <mergeCell ref="S18:T19"/>
    <mergeCell ref="I16:J16"/>
    <mergeCell ref="K16:L16"/>
    <mergeCell ref="M16:N16"/>
    <mergeCell ref="O16:R16"/>
    <mergeCell ref="B21:H21"/>
    <mergeCell ref="S21:S23"/>
    <mergeCell ref="B22:H22"/>
    <mergeCell ref="B23:H23"/>
    <mergeCell ref="B24:H24"/>
    <mergeCell ref="I24:L24"/>
    <mergeCell ref="M24:N24"/>
    <mergeCell ref="O24:R24"/>
    <mergeCell ref="A16:C16"/>
    <mergeCell ref="D16:H16"/>
    <mergeCell ref="O23:R23"/>
    <mergeCell ref="S30:U30"/>
    <mergeCell ref="S31:V31"/>
    <mergeCell ref="I20:L20"/>
    <mergeCell ref="O20:R20"/>
    <mergeCell ref="M20:N20"/>
    <mergeCell ref="A27:G27"/>
    <mergeCell ref="I27:M27"/>
    <mergeCell ref="O27:U27"/>
    <mergeCell ref="A28:E28"/>
    <mergeCell ref="F28:I28"/>
    <mergeCell ref="J28:L29"/>
    <mergeCell ref="M28:R28"/>
    <mergeCell ref="S28:V28"/>
    <mergeCell ref="A29:B29"/>
    <mergeCell ref="C29:E29"/>
    <mergeCell ref="F29:I29"/>
    <mergeCell ref="M29:O29"/>
    <mergeCell ref="P29:R29"/>
    <mergeCell ref="S29:V29"/>
    <mergeCell ref="A25:R25"/>
    <mergeCell ref="A26:H26"/>
    <mergeCell ref="I26:N26"/>
    <mergeCell ref="O26:V26"/>
    <mergeCell ref="A21:A24"/>
    <mergeCell ref="A31:B31"/>
    <mergeCell ref="C31:E31"/>
    <mergeCell ref="F31:I31"/>
    <mergeCell ref="J31:L31"/>
    <mergeCell ref="M31:O31"/>
    <mergeCell ref="P31:R31"/>
    <mergeCell ref="D30:E30"/>
    <mergeCell ref="F30:H30"/>
    <mergeCell ref="J30:K30"/>
    <mergeCell ref="M30:N30"/>
    <mergeCell ref="P30:Q30"/>
  </mergeCells>
  <phoneticPr fontId="2"/>
  <conditionalFormatting sqref="D16:H16">
    <cfRule type="containsBlanks" dxfId="17" priority="24" stopIfTrue="1">
      <formula>LEN(TRIM(D16))=0</formula>
    </cfRule>
  </conditionalFormatting>
  <conditionalFormatting sqref="I20:L20">
    <cfRule type="containsBlanks" dxfId="16" priority="23" stopIfTrue="1">
      <formula>LEN(TRIM(I20))=0</formula>
    </cfRule>
  </conditionalFormatting>
  <conditionalFormatting sqref="A27:G27">
    <cfRule type="containsBlanks" dxfId="15" priority="22" stopIfTrue="1">
      <formula>LEN(TRIM(A27))=0</formula>
    </cfRule>
  </conditionalFormatting>
  <conditionalFormatting sqref="S15:V16">
    <cfRule type="containsBlanks" dxfId="14" priority="21" stopIfTrue="1">
      <formula>LEN(TRIM(S15))=0</formula>
    </cfRule>
  </conditionalFormatting>
  <conditionalFormatting sqref="O16:R16">
    <cfRule type="containsBlanks" dxfId="13" priority="25" stopIfTrue="1">
      <formula>LEN(TRIM(O16))=0</formula>
    </cfRule>
  </conditionalFormatting>
  <conditionalFormatting sqref="L14:R15">
    <cfRule type="containsBlanks" dxfId="12" priority="26" stopIfTrue="1">
      <formula>LEN(TRIM(L14))=0</formula>
    </cfRule>
  </conditionalFormatting>
  <conditionalFormatting sqref="D14:H15">
    <cfRule type="containsBlanks" dxfId="11" priority="27" stopIfTrue="1">
      <formula>LEN(TRIM(D14))=0</formula>
    </cfRule>
  </conditionalFormatting>
  <conditionalFormatting sqref="K16:L16">
    <cfRule type="containsBlanks" dxfId="10" priority="28" stopIfTrue="1">
      <formula>LEN(TRIM(K16))=0</formula>
    </cfRule>
  </conditionalFormatting>
  <conditionalFormatting sqref="O20:R20">
    <cfRule type="expression" dxfId="9" priority="15" stopIfTrue="1">
      <formula>ISBLANK($D$16)</formula>
    </cfRule>
  </conditionalFormatting>
  <conditionalFormatting sqref="S20 U20">
    <cfRule type="expression" dxfId="8" priority="14" stopIfTrue="1">
      <formula>ISBLANK($D$16)</formula>
    </cfRule>
  </conditionalFormatting>
  <conditionalFormatting sqref="S25">
    <cfRule type="expression" dxfId="7" priority="10" stopIfTrue="1">
      <formula>$S$20="-"</formula>
    </cfRule>
  </conditionalFormatting>
  <conditionalFormatting sqref="U25">
    <cfRule type="expression" dxfId="6" priority="9" stopIfTrue="1">
      <formula>$U$20="-"</formula>
    </cfRule>
  </conditionalFormatting>
  <conditionalFormatting sqref="I27:M27">
    <cfRule type="expression" dxfId="5" priority="8" stopIfTrue="1">
      <formula>OR(ISBLANK($S$15),ISERROR($AA$20))</formula>
    </cfRule>
  </conditionalFormatting>
  <conditionalFormatting sqref="O27:U27">
    <cfRule type="expression" dxfId="4" priority="7" stopIfTrue="1">
      <formula>ISBLANK($A$27)</formula>
    </cfRule>
  </conditionalFormatting>
  <conditionalFormatting sqref="C31:E31">
    <cfRule type="expression" dxfId="3" priority="5">
      <formula>NOT(ISNUMBER($A$31))</formula>
    </cfRule>
  </conditionalFormatting>
  <conditionalFormatting sqref="F31:I31">
    <cfRule type="expression" dxfId="2" priority="4">
      <formula>NOT(AND(ISNUMBER($O$27),ISNUMBER($C$31)))</formula>
    </cfRule>
  </conditionalFormatting>
  <conditionalFormatting sqref="J31:V31">
    <cfRule type="expression" dxfId="1" priority="3">
      <formula>NOT(ISNUMBER($F$31))</formula>
    </cfRule>
  </conditionalFormatting>
  <dataValidations count="1">
    <dataValidation type="list" allowBlank="1" showInputMessage="1" showErrorMessage="1" sqref="S15:V16" xr:uid="{00000000-0002-0000-0100-000000000000}">
      <formula1>$A$34:$A$45</formula1>
    </dataValidation>
  </dataValidations>
  <pageMargins left="0.74" right="0.69" top="0.83" bottom="0.76" header="0.51200000000000001" footer="0.51200000000000001"/>
  <pageSetup paperSize="9" scale="79"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 stopIfTrue="1" operator="containsText" id="{3FA8B31B-3E4A-4788-A099-84B4068EB32D}">
            <xm:f>NOT(ISERROR(SEARCH("-",A31)))</xm:f>
            <xm:f>"-"</xm:f>
            <x14:dxf>
              <font>
                <color rgb="FF0070C0"/>
              </font>
              <fill>
                <patternFill>
                  <bgColor rgb="FFCCFFFF"/>
                </patternFill>
              </fill>
            </x14:dxf>
          </x14:cfRule>
          <xm:sqref>A31:B31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vt:lpstr>
      <vt:lpstr>請求書 (式あり)</vt:lpstr>
      <vt:lpstr>'請求書 (式あり)'!Print_Area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Masahiko Honma</dc:creator>
  <cp:lastModifiedBy> </cp:lastModifiedBy>
  <cp:lastPrinted>2022-11-25T02:16:06Z</cp:lastPrinted>
  <dcterms:created xsi:type="dcterms:W3CDTF">2006-04-25T04:22:00Z</dcterms:created>
  <dcterms:modified xsi:type="dcterms:W3CDTF">2022-11-25T02:20:34Z</dcterms:modified>
</cp:coreProperties>
</file>